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icky\Downloads\"/>
    </mc:Choice>
  </mc:AlternateContent>
  <bookViews>
    <workbookView xWindow="0" yWindow="0" windowWidth="16392" windowHeight="5280" tabRatio="860" activeTab="2"/>
  </bookViews>
  <sheets>
    <sheet name="Nuur" sheetId="1" r:id="rId1"/>
    <sheet name="balance" sheetId="4" r:id="rId2"/>
    <sheet name="OUDT" sheetId="2" r:id="rId3"/>
    <sheet name="UUT" sheetId="5" r:id="rId4"/>
    <sheet name="MGT" sheetId="3" r:id="rId5"/>
  </sheets>
  <calcPr calcId="152511"/>
</workbook>
</file>

<file path=xl/calcChain.xml><?xml version="1.0" encoding="utf-8"?>
<calcChain xmlns="http://schemas.openxmlformats.org/spreadsheetml/2006/main">
  <c r="E3" i="2" l="1"/>
  <c r="B33" i="5" l="1"/>
  <c r="B31" i="5"/>
  <c r="C55" i="3"/>
  <c r="C53" i="3"/>
  <c r="E51" i="3"/>
  <c r="E16" i="3" l="1"/>
  <c r="D16" i="3"/>
  <c r="D27" i="3" s="1"/>
  <c r="A1" i="3" l="1"/>
  <c r="G28" i="5"/>
  <c r="H25" i="5"/>
  <c r="H26" i="5"/>
  <c r="H27" i="5"/>
  <c r="G25" i="5"/>
  <c r="C18" i="5"/>
  <c r="H18" i="5" s="1"/>
  <c r="G18" i="5"/>
  <c r="H15" i="5"/>
  <c r="G15" i="5"/>
  <c r="C8" i="5"/>
  <c r="G8" i="5"/>
  <c r="G4" i="5" l="1"/>
  <c r="A1" i="5"/>
  <c r="D68" i="4"/>
  <c r="A3" i="2"/>
  <c r="A2" i="4"/>
  <c r="C56" i="2"/>
  <c r="C54" i="2"/>
  <c r="C67" i="4"/>
  <c r="C70" i="4" l="1"/>
  <c r="D22" i="4"/>
  <c r="D21" i="4"/>
  <c r="D32" i="4" l="1"/>
  <c r="G36" i="2"/>
  <c r="D50" i="3"/>
  <c r="E49" i="3" s="1"/>
  <c r="D43" i="2"/>
  <c r="D32" i="2"/>
  <c r="D33" i="2" s="1"/>
  <c r="D34" i="3"/>
  <c r="E34" i="3"/>
  <c r="E47" i="3"/>
  <c r="C19" i="4"/>
  <c r="D44" i="2" l="1"/>
  <c r="D48" i="3"/>
  <c r="E27" i="3"/>
  <c r="E48" i="3" s="1"/>
  <c r="E50" i="3" s="1"/>
  <c r="D57" i="4"/>
  <c r="D46" i="2" l="1"/>
  <c r="D50" i="2" s="1"/>
  <c r="E43" i="2"/>
  <c r="E44" i="2" s="1"/>
  <c r="E32" i="2"/>
  <c r="D19" i="4"/>
  <c r="D49" i="4" l="1"/>
  <c r="D58" i="4" s="1"/>
  <c r="C32" i="4" l="1"/>
  <c r="C33" i="4" s="1"/>
  <c r="C49" i="4"/>
  <c r="C58" i="4" s="1"/>
  <c r="C72" i="4" s="1"/>
  <c r="C73" i="4" l="1"/>
  <c r="H9" i="5"/>
  <c r="H10" i="5"/>
  <c r="H11" i="5"/>
  <c r="H12" i="5"/>
  <c r="H13" i="5"/>
  <c r="H14" i="5"/>
  <c r="H16" i="5"/>
  <c r="H17" i="5"/>
  <c r="E12" i="2"/>
  <c r="H19" i="5"/>
  <c r="H20" i="5"/>
  <c r="H21" i="5"/>
  <c r="H22" i="5"/>
  <c r="H23" i="5"/>
  <c r="H24" i="5"/>
  <c r="D33" i="4"/>
  <c r="A9" i="5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C28" i="5" l="1"/>
  <c r="E14" i="2"/>
  <c r="E33" i="2" s="1"/>
  <c r="H8" i="5"/>
  <c r="E46" i="2" l="1"/>
  <c r="E50" i="2" s="1"/>
  <c r="D69" i="4" s="1"/>
  <c r="D67" i="4" s="1"/>
  <c r="D70" i="4" s="1"/>
  <c r="H28" i="5" l="1"/>
  <c r="D72" i="4" l="1"/>
  <c r="D73" i="4" s="1"/>
</calcChain>
</file>

<file path=xl/sharedStrings.xml><?xml version="1.0" encoding="utf-8"?>
<sst xmlns="http://schemas.openxmlformats.org/spreadsheetml/2006/main" count="298" uniqueCount="255">
  <si>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</si>
  <si>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</si>
  <si>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</si>
  <si>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</si>
  <si>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</si>
  <si>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</si>
  <si>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</si>
  <si>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</si>
  <si>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</si>
  <si>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</si>
  <si>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1.1.20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</si>
  <si>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</si>
  <si>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</si>
  <si>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</si>
  <si>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</si>
  <si>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</si>
  <si>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</si>
  <si>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</si>
  <si>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</si>
  <si>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</si>
  <si>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</si>
  <si>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</si>
  <si>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2.1.1</t>
  </si>
  <si>
    <t>2.1.1.1</t>
  </si>
  <si>
    <t>2.1.1.2</t>
  </si>
  <si>
    <t>2.1.1.3</t>
  </si>
  <si>
    <t>2.1.1.4</t>
  </si>
  <si>
    <t>2.1.1.5</t>
  </si>
  <si>
    <t>2.1.1.6</t>
  </si>
  <si>
    <t>2.1.1.7</t>
  </si>
  <si>
    <t>2.1.1.8</t>
  </si>
  <si>
    <t>2.1.1.9</t>
  </si>
  <si>
    <t>2.1.1.10</t>
  </si>
  <si>
    <t>2.1.1.11</t>
  </si>
  <si>
    <t>2.1.1.12</t>
  </si>
  <si>
    <t>2.1.2</t>
  </si>
  <si>
    <t>2.1.2.1</t>
  </si>
  <si>
    <t>2.1.2.2</t>
  </si>
  <si>
    <t>2.1.2.3</t>
  </si>
  <si>
    <t>2.1.2.4</t>
  </si>
  <si>
    <t>2.1.2.5</t>
  </si>
  <si>
    <t>2.1.2.6</t>
  </si>
  <si>
    <t>2.1.20</t>
  </si>
  <si>
    <t>2.2.2</t>
  </si>
  <si>
    <t>2.3.1</t>
  </si>
  <si>
    <t>2.3.2</t>
  </si>
  <si>
    <t>2.3.3</t>
  </si>
  <si>
    <t>2.3.4</t>
  </si>
  <si>
    <t>2.3.5</t>
  </si>
  <si>
    <t>2.3.6</t>
  </si>
  <si>
    <t>2.3.7</t>
  </si>
  <si>
    <t>2.3.8</t>
  </si>
  <si>
    <t>2.3.8.1</t>
  </si>
  <si>
    <t>2.3.8.2</t>
  </si>
  <si>
    <t>2.3.20</t>
  </si>
  <si>
    <t>2.5.20</t>
  </si>
  <si>
    <t>1.4.1</t>
  </si>
  <si>
    <t>1.4.2</t>
  </si>
  <si>
    <t>1.4.3</t>
  </si>
  <si>
    <t>1.4.4</t>
  </si>
  <si>
    <t>1.4.5</t>
  </si>
  <si>
    <t>1.4.6</t>
  </si>
  <si>
    <t>1.4.7</t>
  </si>
  <si>
    <t>1.4.8</t>
  </si>
  <si>
    <t>1.4.9</t>
  </si>
  <si>
    <t>1.4.10</t>
  </si>
  <si>
    <t>1.4.11</t>
  </si>
  <si>
    <t>1.4.12</t>
  </si>
  <si>
    <t>1.4.13</t>
  </si>
  <si>
    <t>1.4.14</t>
  </si>
  <si>
    <t>1.4.15</t>
  </si>
  <si>
    <t>1.4.16</t>
  </si>
  <si>
    <t>1.4.20</t>
  </si>
  <si>
    <t>BALANCE</t>
  </si>
  <si>
    <t>Row No.</t>
  </si>
  <si>
    <t>Items</t>
  </si>
  <si>
    <t>Balance</t>
  </si>
  <si>
    <t xml:space="preserve">     Current asset</t>
  </si>
  <si>
    <t>Cash and cash equivalent</t>
  </si>
  <si>
    <t>Short term investment</t>
  </si>
  <si>
    <t>Short term investment provision</t>
  </si>
  <si>
    <t>Accounts receivable</t>
  </si>
  <si>
    <t>Allowance for bad debts</t>
  </si>
  <si>
    <t>Other receivable</t>
  </si>
  <si>
    <t>Inventory</t>
  </si>
  <si>
    <t>Livestock</t>
  </si>
  <si>
    <t>Prepaid expenses</t>
  </si>
  <si>
    <t>Prepayments</t>
  </si>
  <si>
    <t>Total current asset</t>
  </si>
  <si>
    <t>ASSETS</t>
  </si>
  <si>
    <t>Noncurrent asset</t>
  </si>
  <si>
    <t>Fixed asset</t>
  </si>
  <si>
    <t>Accumulated depreciation</t>
  </si>
  <si>
    <t>Other fixed assets</t>
  </si>
  <si>
    <t>Building under construction</t>
  </si>
  <si>
    <t>Livestock (Agricultural)</t>
  </si>
  <si>
    <t>Intangible asset</t>
  </si>
  <si>
    <t>Investment and other assets</t>
  </si>
  <si>
    <t>Unrealized loss on long term investments</t>
  </si>
  <si>
    <t>Exploration for and evaluation of mineral resources</t>
  </si>
  <si>
    <t>Total noncurrent asset</t>
  </si>
  <si>
    <t>TOTAL ASSET</t>
  </si>
  <si>
    <t>LIABILITIES AND OWNER'S EQUITY</t>
  </si>
  <si>
    <t xml:space="preserve">    LIABILITY</t>
  </si>
  <si>
    <t>Current liability</t>
  </si>
  <si>
    <t>Accounts payable</t>
  </si>
  <si>
    <t>Wages payable</t>
  </si>
  <si>
    <t>Corporate income tax payable</t>
  </si>
  <si>
    <t>Personal income tax payable</t>
  </si>
  <si>
    <t>VAT payable</t>
  </si>
  <si>
    <t>Other tax payables</t>
  </si>
  <si>
    <t>Social &amp; health insurance payable</t>
  </si>
  <si>
    <t>Dividend payable</t>
  </si>
  <si>
    <t>Short term bank loan</t>
  </si>
  <si>
    <t>Other payables</t>
  </si>
  <si>
    <t>Unearned revenue</t>
  </si>
  <si>
    <t>Total current liabilities</t>
  </si>
  <si>
    <t>Long term liabilities</t>
  </si>
  <si>
    <t>Long term notes payable</t>
  </si>
  <si>
    <t>Long term loans</t>
  </si>
  <si>
    <t>Long term bonds payable</t>
  </si>
  <si>
    <t>Allowance for long term liabilities</t>
  </si>
  <si>
    <t>Total long term liabilities</t>
  </si>
  <si>
    <t>Total liabilities</t>
  </si>
  <si>
    <t>STOCKHOLDERS' EQUITY</t>
  </si>
  <si>
    <t>Share :    а) government</t>
  </si>
  <si>
    <t xml:space="preserve">               b) private</t>
  </si>
  <si>
    <t>Treasury stock</t>
  </si>
  <si>
    <t>Total stock</t>
  </si>
  <si>
    <t>Additional paid-in capital</t>
  </si>
  <si>
    <t>Revaluation surplus</t>
  </si>
  <si>
    <t xml:space="preserve">Other capital </t>
  </si>
  <si>
    <t>Retained earnings</t>
  </si>
  <si>
    <t xml:space="preserve">            Current year</t>
  </si>
  <si>
    <t xml:space="preserve">            Prior period</t>
  </si>
  <si>
    <t>Total stockholders' equity</t>
  </si>
  <si>
    <t>From which: Minority interest</t>
  </si>
  <si>
    <t xml:space="preserve">TOTAL LIABILITIES &amp; OWNER' EQUITY </t>
  </si>
  <si>
    <t>Chief accountant_________________</t>
  </si>
  <si>
    <t>INCOME STATEMENT</t>
  </si>
  <si>
    <t>(MNT)</t>
  </si>
  <si>
    <t>Preveous year period</t>
  </si>
  <si>
    <t>Current period</t>
  </si>
  <si>
    <t>Income</t>
  </si>
  <si>
    <t xml:space="preserve">    Sales income</t>
  </si>
  <si>
    <t xml:space="preserve">    Sales allowance and returns</t>
  </si>
  <si>
    <t xml:space="preserve">    Sales discount</t>
  </si>
  <si>
    <t>Total income</t>
  </si>
  <si>
    <t>Cost of goods sold</t>
  </si>
  <si>
    <t>Gross margin</t>
  </si>
  <si>
    <t xml:space="preserve">Operating expense (selling &amp; administrative) </t>
  </si>
  <si>
    <t xml:space="preserve">     Salary expense</t>
  </si>
  <si>
    <t xml:space="preserve">     Social security tax expense</t>
  </si>
  <si>
    <t xml:space="preserve">     Repair and maintenance expense</t>
  </si>
  <si>
    <t xml:space="preserve">     Utility expense</t>
  </si>
  <si>
    <t xml:space="preserve">     Rental expense</t>
  </si>
  <si>
    <t xml:space="preserve">     Business travel expense</t>
  </si>
  <si>
    <t xml:space="preserve">     Transportation expense</t>
  </si>
  <si>
    <t xml:space="preserve">     Office supply expense</t>
  </si>
  <si>
    <t xml:space="preserve">     Depreciation</t>
  </si>
  <si>
    <t xml:space="preserve">     Advertisement expense</t>
  </si>
  <si>
    <t xml:space="preserve">     Communication expense</t>
  </si>
  <si>
    <t xml:space="preserve">     Fuel expense</t>
  </si>
  <si>
    <t xml:space="preserve">     Allowance for bad debts</t>
  </si>
  <si>
    <t xml:space="preserve">     Bonus and commission expense</t>
  </si>
  <si>
    <t xml:space="preserve">     Interest expense</t>
  </si>
  <si>
    <t xml:space="preserve">     Other operating expense</t>
  </si>
  <si>
    <t>Total operating expense</t>
  </si>
  <si>
    <t>Operating income</t>
  </si>
  <si>
    <t>Non operating income (expense)</t>
  </si>
  <si>
    <t xml:space="preserve">     Income of supplementary manufacturing</t>
  </si>
  <si>
    <t xml:space="preserve">     Penalty and allowance </t>
  </si>
  <si>
    <t xml:space="preserve">     Income from dividend</t>
  </si>
  <si>
    <t xml:space="preserve">     Gain and loss from forex revaluation (real)</t>
  </si>
  <si>
    <t xml:space="preserve">     Gain and loss from forex revaluation (named)</t>
  </si>
  <si>
    <t xml:space="preserve">     Bond/Security discount or premium amortization</t>
  </si>
  <si>
    <t xml:space="preserve">     Income gained from joint venture</t>
  </si>
  <si>
    <t xml:space="preserve">     Other</t>
  </si>
  <si>
    <t>Total non operating income (expense)</t>
  </si>
  <si>
    <t>Profit before tax</t>
  </si>
  <si>
    <t xml:space="preserve">   Income tax expense</t>
  </si>
  <si>
    <t>Profit after tax</t>
  </si>
  <si>
    <t xml:space="preserve">   Minority part</t>
  </si>
  <si>
    <t>Normal operational income (loss)</t>
  </si>
  <si>
    <t xml:space="preserve">   Total extraordinary gain and loss</t>
  </si>
  <si>
    <t>Net income</t>
  </si>
  <si>
    <t xml:space="preserve">   Earnings per share</t>
  </si>
  <si>
    <t>STATEMENT OF STOCKHOLDERS' EQUITY</t>
  </si>
  <si>
    <t>ITEMS</t>
  </si>
  <si>
    <t xml:space="preserve">Capital </t>
  </si>
  <si>
    <t>Paid-in capital</t>
  </si>
  <si>
    <t>Foreign currency translation gain &amp; loss</t>
  </si>
  <si>
    <t>TOTAL</t>
  </si>
  <si>
    <t>Change in accounting principle</t>
  </si>
  <si>
    <t>Adjusted balance</t>
  </si>
  <si>
    <t>Increase or decrease in fixed asset revaluation</t>
  </si>
  <si>
    <t>Increase or decrease in investment revaluation</t>
  </si>
  <si>
    <t>Unrealized gain or loss of long term investment</t>
  </si>
  <si>
    <t>Net income (loss) of current period</t>
  </si>
  <si>
    <t>Dividend</t>
  </si>
  <si>
    <t>Issued capital</t>
  </si>
  <si>
    <t>Unrealized gain or loss</t>
  </si>
  <si>
    <t>CASH FLOW STATEMENT</t>
  </si>
  <si>
    <t>Cash flows from operating activities</t>
  </si>
  <si>
    <t xml:space="preserve">   Cash inflow </t>
  </si>
  <si>
    <t xml:space="preserve">      Cash sales and collections from customers</t>
  </si>
  <si>
    <t xml:space="preserve">      Cash from supplementary service and manufacturing</t>
  </si>
  <si>
    <t xml:space="preserve">      Insurance compensation</t>
  </si>
  <si>
    <t xml:space="preserve">   Cash outflow</t>
  </si>
  <si>
    <t xml:space="preserve">      Employees' salary payment</t>
  </si>
  <si>
    <t xml:space="preserve">      Social Security tax payment</t>
  </si>
  <si>
    <t xml:space="preserve">      Merchandise purchase</t>
  </si>
  <si>
    <t xml:space="preserve">      Cash paid for utility expenses</t>
  </si>
  <si>
    <t xml:space="preserve">      Fuel, petrol, transportation fee, spare part purchase</t>
  </si>
  <si>
    <t xml:space="preserve">      Other payments to suppliers</t>
  </si>
  <si>
    <t xml:space="preserve">      Paid interest</t>
  </si>
  <si>
    <t xml:space="preserve">      Paid tax</t>
  </si>
  <si>
    <t xml:space="preserve">      Paid insurance premuim</t>
  </si>
  <si>
    <t>Net cash from operating activities</t>
  </si>
  <si>
    <t>Cash flows from investing activities</t>
  </si>
  <si>
    <t xml:space="preserve">      Cash from selling assets</t>
  </si>
  <si>
    <t xml:space="preserve">      Noncurrent asset acquisition</t>
  </si>
  <si>
    <t xml:space="preserve">      Cash from investment sales</t>
  </si>
  <si>
    <t xml:space="preserve">      Investment purchase</t>
  </si>
  <si>
    <t xml:space="preserve">      Dividend/interest received</t>
  </si>
  <si>
    <t>Net cash from investing activities</t>
  </si>
  <si>
    <t>Cash flows from financing activities</t>
  </si>
  <si>
    <t xml:space="preserve">      Cash from stock issuance</t>
  </si>
  <si>
    <t xml:space="preserve">      Bank loan</t>
  </si>
  <si>
    <t xml:space="preserve">      Financial leasing payment</t>
  </si>
  <si>
    <t xml:space="preserve">      Loan payment</t>
  </si>
  <si>
    <t xml:space="preserve">      Funding from government</t>
  </si>
  <si>
    <t xml:space="preserve">      Donations </t>
  </si>
  <si>
    <t xml:space="preserve">      Current portion payment of long term liabilities </t>
  </si>
  <si>
    <t xml:space="preserve">      Stock reacquisition</t>
  </si>
  <si>
    <t xml:space="preserve">      Dividend paid in cash</t>
  </si>
  <si>
    <t xml:space="preserve">      Interest income</t>
  </si>
  <si>
    <t xml:space="preserve">      Gain or loss from forex </t>
  </si>
  <si>
    <t>Net cash from financing activities</t>
  </si>
  <si>
    <t>Net cash movement</t>
  </si>
  <si>
    <t>Cash &amp; cash equivalent at the beginning of period</t>
  </si>
  <si>
    <t>Cash &amp; cash equivalent at the end of period</t>
  </si>
  <si>
    <t>FINANCIAL BALANCE</t>
  </si>
  <si>
    <t>Registration number:</t>
  </si>
  <si>
    <t>Authorized government office</t>
  </si>
  <si>
    <t>Date</t>
  </si>
  <si>
    <t>Signature</t>
  </si>
  <si>
    <t>А</t>
  </si>
  <si>
    <t>Balance as at 31 Dec 2018</t>
  </si>
  <si>
    <t>2022  YEAR 4-th QUARTER</t>
  </si>
  <si>
    <t>Director_______________________/Amarmandakh.S/</t>
  </si>
  <si>
    <t xml:space="preserve">"DEVSHIL MANDAL"STOCK COMPANY </t>
  </si>
  <si>
    <t>Balance as at 31 Dec 2022</t>
  </si>
  <si>
    <t>Balance as at 31 Dec 2020</t>
  </si>
  <si>
    <t xml:space="preserve">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</si>
</sst>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.0"/>
    <numFmt numFmtId="165" formatCode="?"/>
    <numFmt numFmtId="166" formatCode="#,##0.0"/>
    <numFmt numFmtId="167" formatCode="[$-409]mmmm\ d\,\ yyyy;@"/>
    <numFmt numFmtId="168" formatCode="[$-409]dd\-mmm\-yy;@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42"/>
      <color indexed="9"/>
      <name val="Times New Roman"/>
      <family val="1"/>
    </font>
    <font>
      <b/>
      <sz val="16"/>
      <name val="Times New Roman"/>
      <family val="1"/>
    </font>
    <font>
      <b/>
      <sz val="13"/>
      <name val="Times New Roman"/>
      <family val="1"/>
    </font>
    <font>
      <sz val="12"/>
      <name val="AGCrownStyle Mon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color indexed="8"/>
      <name val="Arial"/>
      <family val="2"/>
    </font>
    <font>
      <b/>
      <u val="singleAccounting"/>
      <sz val="11"/>
      <name val="Arial"/>
      <family val="2"/>
    </font>
    <font>
      <b/>
      <sz val="11"/>
      <color indexed="8"/>
      <name val="Arial"/>
      <family val="2"/>
    </font>
    <font>
      <u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42">
    <xf numFmtId="0" fontId="0" fillId="0" borderId="0" xfId="0"/>
    <xf numFmtId="43" fontId="3" fillId="0" borderId="1" xfId="1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43" fontId="3" fillId="4" borderId="3" xfId="2" applyNumberFormat="1" applyFont="1" applyFill="1" applyBorder="1" applyAlignment="1">
      <alignment vertical="center"/>
    </xf>
    <xf numFmtId="43" fontId="3" fillId="4" borderId="3" xfId="3" applyFont="1" applyFill="1" applyBorder="1" applyAlignment="1">
      <alignment horizontal="center"/>
    </xf>
    <xf numFmtId="43" fontId="3" fillId="4" borderId="5" xfId="2" applyNumberFormat="1" applyFont="1" applyFill="1" applyBorder="1" applyAlignment="1">
      <alignment vertical="center"/>
    </xf>
    <xf numFmtId="43" fontId="3" fillId="4" borderId="3" xfId="3" applyFont="1" applyFill="1" applyBorder="1" applyAlignment="1">
      <alignment vertical="center" wrapText="1"/>
    </xf>
    <xf numFmtId="43" fontId="3" fillId="4" borderId="3" xfId="3" applyFont="1" applyFill="1" applyBorder="1"/>
    <xf numFmtId="168" fontId="14" fillId="0" borderId="3" xfId="0" applyNumberFormat="1" applyFont="1" applyBorder="1" applyAlignment="1">
      <alignment horizontal="center" wrapText="1"/>
    </xf>
    <xf numFmtId="0" fontId="14" fillId="0" borderId="3" xfId="0" applyFont="1" applyBorder="1" applyAlignment="1">
      <alignment horizontal="left"/>
    </xf>
    <xf numFmtId="0" fontId="14" fillId="0" borderId="3" xfId="0" applyFont="1" applyBorder="1"/>
    <xf numFmtId="0" fontId="3" fillId="0" borderId="3" xfId="0" applyFont="1" applyBorder="1"/>
    <xf numFmtId="0" fontId="14" fillId="0" borderId="3" xfId="0" applyFont="1" applyBorder="1" applyAlignment="1">
      <alignment horizontal="center"/>
    </xf>
    <xf numFmtId="0" fontId="14" fillId="0" borderId="1" xfId="0" applyFont="1" applyBorder="1"/>
    <xf numFmtId="0" fontId="3" fillId="0" borderId="3" xfId="0" applyFont="1" applyBorder="1" applyAlignment="1">
      <alignment wrapText="1"/>
    </xf>
    <xf numFmtId="0" fontId="14" fillId="0" borderId="3" xfId="0" applyFont="1" applyBorder="1" applyAlignment="1">
      <alignment horizontal="center" wrapText="1"/>
    </xf>
    <xf numFmtId="0" fontId="14" fillId="0" borderId="3" xfId="0" applyFont="1" applyBorder="1" applyAlignment="1">
      <alignment wrapText="1"/>
    </xf>
    <xf numFmtId="0" fontId="3" fillId="0" borderId="3" xfId="0" applyFont="1" applyBorder="1" applyAlignment="1">
      <alignment horizontal="left" wrapText="1"/>
    </xf>
    <xf numFmtId="43" fontId="3" fillId="0" borderId="0" xfId="1" applyFont="1"/>
    <xf numFmtId="0" fontId="3" fillId="0" borderId="0" xfId="0" applyFont="1"/>
    <xf numFmtId="43" fontId="3" fillId="0" borderId="3" xfId="1" applyFont="1" applyBorder="1"/>
    <xf numFmtId="43" fontId="3" fillId="0" borderId="3" xfId="0" applyNumberFormat="1" applyFont="1" applyBorder="1"/>
    <xf numFmtId="43" fontId="16" fillId="0" borderId="3" xfId="1" applyFont="1" applyFill="1" applyBorder="1" applyAlignment="1">
      <alignment horizontal="left" vertical="center"/>
    </xf>
    <xf numFmtId="43" fontId="3" fillId="0" borderId="0" xfId="0" applyNumberFormat="1" applyFont="1"/>
    <xf numFmtId="43" fontId="17" fillId="0" borderId="3" xfId="1" applyFont="1" applyBorder="1"/>
    <xf numFmtId="43" fontId="17" fillId="0" borderId="3" xfId="0" applyNumberFormat="1" applyFont="1" applyBorder="1"/>
    <xf numFmtId="43" fontId="3" fillId="0" borderId="3" xfId="1" applyFont="1" applyFill="1" applyBorder="1" applyAlignment="1">
      <alignment horizontal="right"/>
    </xf>
    <xf numFmtId="43" fontId="3" fillId="0" borderId="3" xfId="1" applyFont="1" applyFill="1" applyBorder="1"/>
    <xf numFmtId="43" fontId="14" fillId="0" borderId="3" xfId="1" applyFont="1" applyBorder="1"/>
    <xf numFmtId="43" fontId="14" fillId="0" borderId="3" xfId="1" applyFont="1" applyFill="1" applyBorder="1"/>
    <xf numFmtId="43" fontId="14" fillId="0" borderId="3" xfId="0" applyNumberFormat="1" applyFont="1" applyBorder="1"/>
    <xf numFmtId="43" fontId="16" fillId="0" borderId="0" xfId="1" applyFont="1" applyAlignment="1">
      <alignment horizontal="left" vertical="center"/>
    </xf>
    <xf numFmtId="0" fontId="3" fillId="0" borderId="0" xfId="0" applyFont="1" applyAlignment="1"/>
    <xf numFmtId="43" fontId="3" fillId="0" borderId="0" xfId="1" applyFont="1" applyFill="1" applyAlignment="1">
      <alignment horizontal="right"/>
    </xf>
    <xf numFmtId="43" fontId="18" fillId="0" borderId="2" xfId="1" applyFont="1" applyBorder="1" applyAlignment="1">
      <alignment horizontal="left" vertical="center"/>
    </xf>
    <xf numFmtId="0" fontId="3" fillId="3" borderId="3" xfId="0" applyFont="1" applyFill="1" applyBorder="1" applyAlignment="1">
      <alignment wrapText="1"/>
    </xf>
    <xf numFmtId="43" fontId="16" fillId="0" borderId="0" xfId="1" applyFont="1" applyBorder="1" applyAlignment="1">
      <alignment vertical="center"/>
    </xf>
    <xf numFmtId="167" fontId="3" fillId="0" borderId="0" xfId="0" applyNumberFormat="1" applyFont="1"/>
    <xf numFmtId="43" fontId="3" fillId="0" borderId="0" xfId="1" applyFont="1" applyBorder="1"/>
    <xf numFmtId="43" fontId="3" fillId="0" borderId="0" xfId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right"/>
    </xf>
    <xf numFmtId="164" fontId="18" fillId="0" borderId="5" xfId="1" applyNumberFormat="1" applyFont="1" applyBorder="1" applyAlignment="1">
      <alignment horizontal="left" vertical="center"/>
    </xf>
    <xf numFmtId="43" fontId="3" fillId="0" borderId="2" xfId="1" applyFont="1" applyBorder="1"/>
    <xf numFmtId="43" fontId="16" fillId="0" borderId="5" xfId="1" applyFont="1" applyBorder="1" applyAlignment="1">
      <alignment horizontal="left" vertical="center"/>
    </xf>
    <xf numFmtId="43" fontId="3" fillId="0" borderId="5" xfId="1" applyFont="1" applyBorder="1"/>
    <xf numFmtId="43" fontId="16" fillId="0" borderId="2" xfId="1" applyFont="1" applyBorder="1" applyAlignment="1">
      <alignment horizontal="left" vertical="center"/>
    </xf>
    <xf numFmtId="43" fontId="18" fillId="0" borderId="5" xfId="1" applyFont="1" applyBorder="1" applyAlignment="1">
      <alignment horizontal="left" vertical="center"/>
    </xf>
    <xf numFmtId="43" fontId="16" fillId="0" borderId="2" xfId="1" applyFont="1" applyBorder="1" applyAlignment="1">
      <alignment horizontal="right" vertical="center"/>
    </xf>
    <xf numFmtId="43" fontId="18" fillId="0" borderId="7" xfId="1" applyFont="1" applyBorder="1" applyAlignment="1">
      <alignment horizontal="left" vertical="center"/>
    </xf>
    <xf numFmtId="43" fontId="3" fillId="0" borderId="2" xfId="1" applyFont="1" applyFill="1" applyBorder="1"/>
    <xf numFmtId="43" fontId="3" fillId="0" borderId="6" xfId="1" applyFont="1" applyBorder="1"/>
    <xf numFmtId="43" fontId="16" fillId="0" borderId="7" xfId="1" applyFont="1" applyBorder="1" applyAlignment="1">
      <alignment horizontal="left" vertical="center"/>
    </xf>
    <xf numFmtId="43" fontId="3" fillId="0" borderId="8" xfId="1" applyFont="1" applyBorder="1"/>
    <xf numFmtId="43" fontId="16" fillId="0" borderId="9" xfId="1" applyFont="1" applyBorder="1" applyAlignment="1">
      <alignment horizontal="left" vertical="center"/>
    </xf>
    <xf numFmtId="43" fontId="16" fillId="0" borderId="3" xfId="1" applyFont="1" applyBorder="1" applyAlignment="1">
      <alignment horizontal="left" vertical="center"/>
    </xf>
    <xf numFmtId="43" fontId="18" fillId="0" borderId="3" xfId="1" applyFont="1" applyBorder="1" applyAlignment="1">
      <alignment horizontal="right" vertical="center"/>
    </xf>
    <xf numFmtId="2" fontId="3" fillId="0" borderId="0" xfId="0" applyNumberFormat="1" applyFont="1"/>
    <xf numFmtId="164" fontId="18" fillId="0" borderId="3" xfId="1" applyNumberFormat="1" applyFont="1" applyBorder="1" applyAlignment="1">
      <alignment horizontal="left" vertical="center"/>
    </xf>
    <xf numFmtId="165" fontId="18" fillId="0" borderId="3" xfId="1" applyNumberFormat="1" applyFont="1" applyBorder="1" applyAlignment="1">
      <alignment horizontal="left" vertical="center"/>
    </xf>
    <xf numFmtId="164" fontId="16" fillId="0" borderId="5" xfId="1" applyNumberFormat="1" applyFont="1" applyBorder="1" applyAlignment="1">
      <alignment horizontal="left" vertical="center"/>
    </xf>
    <xf numFmtId="2" fontId="18" fillId="0" borderId="3" xfId="1" applyNumberFormat="1" applyFont="1" applyBorder="1" applyAlignment="1">
      <alignment horizontal="left" vertical="center"/>
    </xf>
    <xf numFmtId="43" fontId="16" fillId="0" borderId="3" xfId="1" applyFont="1" applyBorder="1" applyAlignment="1">
      <alignment horizontal="right" vertical="center"/>
    </xf>
    <xf numFmtId="2" fontId="16" fillId="0" borderId="3" xfId="1" applyNumberFormat="1" applyFont="1" applyBorder="1" applyAlignment="1">
      <alignment horizontal="right" vertical="center"/>
    </xf>
    <xf numFmtId="164" fontId="16" fillId="0" borderId="0" xfId="1" applyNumberFormat="1" applyFont="1" applyBorder="1" applyAlignment="1">
      <alignment horizontal="left" vertical="center"/>
    </xf>
    <xf numFmtId="43" fontId="16" fillId="0" borderId="0" xfId="1" applyFont="1" applyBorder="1" applyAlignment="1">
      <alignment horizontal="left" vertical="center"/>
    </xf>
    <xf numFmtId="43" fontId="19" fillId="0" borderId="0" xfId="1" applyFont="1" applyAlignment="1">
      <alignment horizontal="left" vertical="center"/>
    </xf>
    <xf numFmtId="0" fontId="3" fillId="0" borderId="4" xfId="0" applyFont="1" applyBorder="1" applyAlignment="1">
      <alignment wrapText="1"/>
    </xf>
    <xf numFmtId="0" fontId="14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165" fontId="16" fillId="0" borderId="3" xfId="1" applyNumberFormat="1" applyFont="1" applyBorder="1" applyAlignment="1">
      <alignment horizontal="left" vertical="center"/>
    </xf>
    <xf numFmtId="164" fontId="16" fillId="0" borderId="3" xfId="1" applyNumberFormat="1" applyFont="1" applyBorder="1" applyAlignment="1">
      <alignment horizontal="left" vertical="center"/>
    </xf>
    <xf numFmtId="43" fontId="16" fillId="0" borderId="3" xfId="1" applyFont="1" applyFill="1" applyBorder="1" applyAlignment="1">
      <alignment horizontal="right" vertical="center"/>
    </xf>
    <xf numFmtId="2" fontId="16" fillId="0" borderId="3" xfId="1" applyNumberFormat="1" applyFont="1" applyBorder="1" applyAlignment="1">
      <alignment horizontal="left" vertical="center"/>
    </xf>
    <xf numFmtId="43" fontId="18" fillId="0" borderId="3" xfId="1" applyFont="1" applyBorder="1" applyAlignment="1">
      <alignment horizontal="left" vertical="center"/>
    </xf>
    <xf numFmtId="166" fontId="3" fillId="0" borderId="0" xfId="0" applyNumberFormat="1" applyFont="1"/>
    <xf numFmtId="4" fontId="3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wrapText="1"/>
    </xf>
    <xf numFmtId="0" fontId="3" fillId="0" borderId="1" xfId="0" applyFont="1" applyBorder="1" applyAlignment="1">
      <alignment vertical="center" wrapText="1"/>
    </xf>
    <xf numFmtId="43" fontId="16" fillId="0" borderId="0" xfId="1" applyFont="1" applyBorder="1" applyAlignment="1">
      <alignment horizontal="center" vertical="center"/>
    </xf>
    <xf numFmtId="0" fontId="3" fillId="0" borderId="1" xfId="0" applyFont="1" applyBorder="1"/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7" fillId="0" borderId="10" xfId="0" applyFont="1" applyBorder="1" applyAlignment="1">
      <alignment horizontal="right"/>
    </xf>
    <xf numFmtId="0" fontId="12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2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0" xfId="0" applyFont="1"/>
    <xf numFmtId="167" fontId="3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43" fontId="15" fillId="0" borderId="0" xfId="1" applyFont="1" applyBorder="1" applyAlignment="1">
      <alignment horizontal="center" vertical="center"/>
    </xf>
    <xf numFmtId="0" fontId="3" fillId="0" borderId="12" xfId="0" applyFont="1" applyBorder="1" applyAlignment="1">
      <alignment horizontal="left"/>
    </xf>
    <xf numFmtId="43" fontId="14" fillId="0" borderId="3" xfId="1" applyFont="1" applyBorder="1" applyAlignment="1">
      <alignment horizontal="center"/>
    </xf>
    <xf numFmtId="43" fontId="3" fillId="0" borderId="0" xfId="1" applyFont="1" applyAlignment="1">
      <alignment horizontal="center" vertical="center"/>
    </xf>
    <xf numFmtId="43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3" fontId="18" fillId="0" borderId="5" xfId="1" applyFont="1" applyBorder="1" applyAlignment="1">
      <alignment horizontal="left" vertical="center"/>
    </xf>
    <xf numFmtId="43" fontId="18" fillId="0" borderId="2" xfId="1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4" fillId="0" borderId="5" xfId="0" applyFont="1" applyBorder="1" applyAlignment="1">
      <alignment wrapText="1"/>
    </xf>
    <xf numFmtId="0" fontId="14" fillId="0" borderId="2" xfId="0" applyFont="1" applyBorder="1" applyAlignment="1">
      <alignment wrapText="1"/>
    </xf>
    <xf numFmtId="0" fontId="14" fillId="3" borderId="5" xfId="0" applyFont="1" applyFill="1" applyBorder="1" applyAlignment="1">
      <alignment wrapText="1"/>
    </xf>
    <xf numFmtId="0" fontId="14" fillId="3" borderId="2" xfId="0" applyFont="1" applyFill="1" applyBorder="1" applyAlignment="1">
      <alignment wrapText="1"/>
    </xf>
    <xf numFmtId="0" fontId="14" fillId="0" borderId="5" xfId="0" applyFont="1" applyBorder="1" applyAlignment="1">
      <alignment horizontal="left" wrapText="1"/>
    </xf>
    <xf numFmtId="0" fontId="14" fillId="0" borderId="2" xfId="0" applyFont="1" applyBorder="1" applyAlignment="1">
      <alignment horizontal="left" wrapText="1"/>
    </xf>
    <xf numFmtId="43" fontId="16" fillId="0" borderId="0" xfId="1" applyFont="1" applyBorder="1" applyAlignment="1">
      <alignment horizontal="center" vertical="center"/>
    </xf>
    <xf numFmtId="43" fontId="3" fillId="0" borderId="3" xfId="1" applyFont="1" applyBorder="1" applyAlignment="1">
      <alignment horizontal="center" vertical="center" wrapText="1"/>
    </xf>
    <xf numFmtId="43" fontId="19" fillId="0" borderId="0" xfId="1" applyFont="1" applyBorder="1" applyAlignment="1">
      <alignment horizontal="left" vertical="center"/>
    </xf>
    <xf numFmtId="167" fontId="3" fillId="0" borderId="0" xfId="1" applyNumberFormat="1" applyFont="1" applyFill="1" applyAlignment="1">
      <alignment horizontal="right"/>
    </xf>
    <xf numFmtId="0" fontId="19" fillId="0" borderId="5" xfId="0" applyFont="1" applyBorder="1" applyAlignment="1">
      <alignment wrapText="1"/>
    </xf>
    <xf numFmtId="0" fontId="19" fillId="0" borderId="2" xfId="0" applyFont="1" applyBorder="1" applyAlignment="1">
      <alignment wrapText="1"/>
    </xf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19</xdr:row>
      <xdr:rowOff>0</xdr:rowOff>
    </xdr:from>
    <xdr:to>
      <xdr:col>1</xdr:col>
      <xdr:colOff>9525</xdr:colOff>
      <xdr:row>20</xdr:row>
      <xdr:rowOff>9525</xdr:rowOff>
    </xdr:to>
    <xdr:sp macro="" textlink="">
      <xdr:nvSpPr>
        <xdr:cNvPr id="4097" name="Line 1">
          <a:extLst>
            <a:ext uri="{FF2B5EF4-FFF2-40B4-BE49-F238E27FC236}">
              <a16:creationId xmlns:a16="http://schemas.microsoft.com/office/drawing/2014/main" xmlns="" id="{00000000-0008-0000-0300-000001100000}"/>
            </a:ext>
          </a:extLst>
        </xdr:cNvPr>
        <xdr:cNvSpPr>
          <a:spLocks noChangeShapeType="1"/>
        </xdr:cNvSpPr>
      </xdr:nvSpPr>
      <xdr:spPr bwMode="auto">
        <a:xfrm flipH="1" flipV="1">
          <a:off x="342900" y="3771900"/>
          <a:ext cx="0" cy="1905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4098" name="Line 2">
          <a:extLst>
            <a:ext uri="{FF2B5EF4-FFF2-40B4-BE49-F238E27FC236}">
              <a16:creationId xmlns:a16="http://schemas.microsoft.com/office/drawing/2014/main" xmlns="" id="{00000000-0008-0000-0300-000002100000}"/>
            </a:ext>
          </a:extLst>
        </xdr:cNvPr>
        <xdr:cNvSpPr>
          <a:spLocks noChangeShapeType="1"/>
        </xdr:cNvSpPr>
      </xdr:nvSpPr>
      <xdr:spPr bwMode="auto">
        <a:xfrm flipH="1" flipV="1">
          <a:off x="4714875" y="990600"/>
          <a:ext cx="0" cy="8001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5</xdr:row>
      <xdr:rowOff>152400</xdr:rowOff>
    </xdr:from>
    <xdr:to>
      <xdr:col>4</xdr:col>
      <xdr:colOff>0</xdr:colOff>
      <xdr:row>7</xdr:row>
      <xdr:rowOff>0</xdr:rowOff>
    </xdr:to>
    <xdr:sp macro="" textlink="">
      <xdr:nvSpPr>
        <xdr:cNvPr id="4099" name="Line 3">
          <a:extLst>
            <a:ext uri="{FF2B5EF4-FFF2-40B4-BE49-F238E27FC236}">
              <a16:creationId xmlns:a16="http://schemas.microsoft.com/office/drawing/2014/main" xmlns="" id="{00000000-0008-0000-0300-000003100000}"/>
            </a:ext>
          </a:extLst>
        </xdr:cNvPr>
        <xdr:cNvSpPr>
          <a:spLocks noChangeShapeType="1"/>
        </xdr:cNvSpPr>
      </xdr:nvSpPr>
      <xdr:spPr bwMode="auto">
        <a:xfrm flipH="1" flipV="1">
          <a:off x="5534025" y="981075"/>
          <a:ext cx="0" cy="8096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866775</xdr:colOff>
      <xdr:row>5</xdr:row>
      <xdr:rowOff>152400</xdr:rowOff>
    </xdr:from>
    <xdr:to>
      <xdr:col>6</xdr:col>
      <xdr:colOff>0</xdr:colOff>
      <xdr:row>7</xdr:row>
      <xdr:rowOff>0</xdr:rowOff>
    </xdr:to>
    <xdr:sp macro="" textlink="">
      <xdr:nvSpPr>
        <xdr:cNvPr id="4100" name="Line 4">
          <a:extLst>
            <a:ext uri="{FF2B5EF4-FFF2-40B4-BE49-F238E27FC236}">
              <a16:creationId xmlns:a16="http://schemas.microsoft.com/office/drawing/2014/main" xmlns="" id="{00000000-0008-0000-0300-000004100000}"/>
            </a:ext>
          </a:extLst>
        </xdr:cNvPr>
        <xdr:cNvSpPr>
          <a:spLocks noChangeShapeType="1"/>
        </xdr:cNvSpPr>
      </xdr:nvSpPr>
      <xdr:spPr bwMode="auto">
        <a:xfrm flipV="1">
          <a:off x="7172325" y="981075"/>
          <a:ext cx="0" cy="8096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>
          <a:spLocks noChangeShapeType="1"/>
        </xdr:cNvSpPr>
      </xdr:nvSpPr>
      <xdr:spPr bwMode="auto">
        <a:xfrm flipH="1" flipV="1">
          <a:off x="4714875" y="1019175"/>
          <a:ext cx="0" cy="7620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5</xdr:row>
      <xdr:rowOff>152400</xdr:rowOff>
    </xdr:from>
    <xdr:to>
      <xdr:col>4</xdr:col>
      <xdr:colOff>0</xdr:colOff>
      <xdr:row>7</xdr:row>
      <xdr:rowOff>0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SpPr>
          <a:spLocks noChangeShapeType="1"/>
        </xdr:cNvSpPr>
      </xdr:nvSpPr>
      <xdr:spPr bwMode="auto">
        <a:xfrm flipH="1" flipV="1">
          <a:off x="5534025" y="981075"/>
          <a:ext cx="0" cy="8001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866775</xdr:colOff>
      <xdr:row>5</xdr:row>
      <xdr:rowOff>152400</xdr:rowOff>
    </xdr:from>
    <xdr:to>
      <xdr:col>6</xdr:col>
      <xdr:colOff>0</xdr:colOff>
      <xdr:row>7</xdr:row>
      <xdr:rowOff>0</xdr:rowOff>
    </xdr:to>
    <xdr:sp macro="" textlink="">
      <xdr:nvSpPr>
        <xdr:cNvPr id="8" name="Line 4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SpPr>
          <a:spLocks noChangeShapeType="1"/>
        </xdr:cNvSpPr>
      </xdr:nvSpPr>
      <xdr:spPr bwMode="auto">
        <a:xfrm flipV="1">
          <a:off x="7172325" y="981075"/>
          <a:ext cx="0" cy="8001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9" name="Line 2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SpPr>
          <a:spLocks noChangeShapeType="1"/>
        </xdr:cNvSpPr>
      </xdr:nvSpPr>
      <xdr:spPr bwMode="auto">
        <a:xfrm flipH="1" flipV="1">
          <a:off x="4714875" y="1019175"/>
          <a:ext cx="0" cy="7620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5</xdr:row>
      <xdr:rowOff>152400</xdr:rowOff>
    </xdr:from>
    <xdr:to>
      <xdr:col>4</xdr:col>
      <xdr:colOff>0</xdr:colOff>
      <xdr:row>7</xdr:row>
      <xdr:rowOff>0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SpPr>
          <a:spLocks noChangeShapeType="1"/>
        </xdr:cNvSpPr>
      </xdr:nvSpPr>
      <xdr:spPr bwMode="auto">
        <a:xfrm flipH="1" flipV="1">
          <a:off x="5534025" y="981075"/>
          <a:ext cx="0" cy="8001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866775</xdr:colOff>
      <xdr:row>5</xdr:row>
      <xdr:rowOff>152400</xdr:rowOff>
    </xdr:from>
    <xdr:to>
      <xdr:col>6</xdr:col>
      <xdr:colOff>0</xdr:colOff>
      <xdr:row>7</xdr:row>
      <xdr:rowOff>0</xdr:rowOff>
    </xdr:to>
    <xdr:sp macro="" textlink="">
      <xdr:nvSpPr>
        <xdr:cNvPr id="11" name="Line 4"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SpPr>
          <a:spLocks noChangeShapeType="1"/>
        </xdr:cNvSpPr>
      </xdr:nvSpPr>
      <xdr:spPr bwMode="auto">
        <a:xfrm flipV="1">
          <a:off x="7172325" y="981075"/>
          <a:ext cx="0" cy="8001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9525</xdr:colOff>
      <xdr:row>20</xdr:row>
      <xdr:rowOff>9525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SpPr>
          <a:spLocks noChangeShapeType="1"/>
        </xdr:cNvSpPr>
      </xdr:nvSpPr>
      <xdr:spPr bwMode="auto">
        <a:xfrm flipH="1" flipV="1">
          <a:off x="342900" y="4048125"/>
          <a:ext cx="0" cy="1905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9525</xdr:colOff>
      <xdr:row>20</xdr:row>
      <xdr:rowOff>9525</xdr:rowOff>
    </xdr:to>
    <xdr:sp macro="" textlink="">
      <xdr:nvSpPr>
        <xdr:cNvPr id="13" name="Line 1">
          <a:extLst>
            <a:ext uri="{FF2B5EF4-FFF2-40B4-BE49-F238E27FC236}">
              <a16:creationId xmlns:a16="http://schemas.microsoft.com/office/drawing/2014/main" xmlns="" id="{00000000-0008-0000-0300-00000D000000}"/>
            </a:ext>
          </a:extLst>
        </xdr:cNvPr>
        <xdr:cNvSpPr>
          <a:spLocks noChangeShapeType="1"/>
        </xdr:cNvSpPr>
      </xdr:nvSpPr>
      <xdr:spPr bwMode="auto">
        <a:xfrm flipH="1" flipV="1">
          <a:off x="342900" y="4048125"/>
          <a:ext cx="0" cy="1905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174"/>
  <sheetViews>
    <sheetView zoomScale="75" workbookViewId="0">
      <selection activeCell="A29" sqref="A29:O29"/>
    </sheetView>
  </sheetViews>
  <sheetFormatPr defaultColWidth="9.109375" defaultRowHeight="13.2"/>
  <cols>
    <col min="1" max="1" width="4.44140625" style="2" customWidth="1"/>
    <col min="2" max="2" width="8.109375" style="2" customWidth="1"/>
    <col min="3" max="3" width="9.6640625" style="2" customWidth="1"/>
    <col min="4" max="5" width="3.6640625" style="2" customWidth="1"/>
    <col min="6" max="10" width="3.6640625" style="3" customWidth="1"/>
    <col min="11" max="15" width="9.6640625" style="3" customWidth="1"/>
    <col min="16" max="16" width="8.33203125" style="3" customWidth="1"/>
    <col min="17" max="17" width="10.6640625" style="3" customWidth="1"/>
    <col min="18" max="18" width="16" style="2" customWidth="1"/>
    <col min="19" max="19" width="10.109375" style="2" bestFit="1" customWidth="1"/>
    <col min="20" max="16384" width="9.109375" style="2"/>
  </cols>
  <sheetData>
    <row r="3" spans="1:16" ht="15" customHeight="1">
      <c r="G3" s="4"/>
      <c r="H3" s="4"/>
      <c r="I3" s="4"/>
      <c r="J3" s="4"/>
      <c r="K3" s="4"/>
      <c r="L3" s="91"/>
      <c r="M3" s="91"/>
      <c r="N3" s="91"/>
      <c r="O3" s="91"/>
      <c r="P3" s="5"/>
    </row>
    <row r="4" spans="1:16" ht="15" customHeight="1">
      <c r="G4" s="4"/>
      <c r="H4" s="4"/>
      <c r="I4" s="4"/>
      <c r="J4" s="4"/>
      <c r="K4" s="4"/>
      <c r="L4" s="92"/>
      <c r="M4" s="92"/>
      <c r="N4" s="92"/>
      <c r="O4" s="92"/>
      <c r="P4" s="5"/>
    </row>
    <row r="5" spans="1:16" ht="12" customHeight="1"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12" customHeight="1"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12" customHeight="1"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ht="12" customHeight="1">
      <c r="G8" s="4"/>
      <c r="H8" s="4"/>
      <c r="I8" s="4"/>
      <c r="J8" s="4"/>
      <c r="K8" s="4"/>
      <c r="L8" s="4"/>
      <c r="M8" s="4"/>
      <c r="N8" s="4"/>
      <c r="O8" s="4"/>
      <c r="P8" s="4"/>
    </row>
    <row r="10" spans="1:16" ht="15.6">
      <c r="A10" s="95" t="s">
        <v>243</v>
      </c>
      <c r="B10" s="95"/>
      <c r="C10" s="96"/>
      <c r="D10" s="6">
        <v>2</v>
      </c>
      <c r="E10" s="6">
        <v>0</v>
      </c>
      <c r="F10" s="7">
        <v>1</v>
      </c>
      <c r="G10" s="7">
        <v>2</v>
      </c>
      <c r="H10" s="7">
        <v>4</v>
      </c>
      <c r="I10" s="7">
        <v>2</v>
      </c>
      <c r="J10" s="7">
        <v>1</v>
      </c>
    </row>
    <row r="11" spans="1:16">
      <c r="A11" s="8"/>
      <c r="B11" s="8"/>
      <c r="C11" s="8"/>
    </row>
    <row r="12" spans="1:16">
      <c r="A12" s="8"/>
      <c r="B12" s="8"/>
      <c r="C12" s="8"/>
    </row>
    <row r="13" spans="1:16">
      <c r="A13" s="8"/>
      <c r="B13" s="8"/>
      <c r="C13" s="8"/>
    </row>
    <row r="14" spans="1:16">
      <c r="A14" s="8"/>
      <c r="B14" s="8"/>
      <c r="C14" s="8"/>
    </row>
    <row r="15" spans="1:16">
      <c r="A15" s="8"/>
      <c r="B15" s="8"/>
      <c r="C15" s="8"/>
    </row>
    <row r="16" spans="1:16">
      <c r="A16" s="8"/>
      <c r="B16" s="8"/>
      <c r="C16" s="8"/>
      <c r="D16" s="9"/>
      <c r="E16" s="9"/>
      <c r="F16" s="9"/>
    </row>
    <row r="17" spans="1:16">
      <c r="A17" s="8"/>
      <c r="C17" s="94" t="s">
        <v>247</v>
      </c>
      <c r="D17" s="94"/>
      <c r="E17" s="94"/>
      <c r="F17" s="94"/>
      <c r="G17" s="94"/>
      <c r="H17" s="94"/>
    </row>
    <row r="18" spans="1:16">
      <c r="A18" s="8"/>
      <c r="B18" s="8"/>
      <c r="C18" s="94"/>
      <c r="D18" s="94"/>
      <c r="E18" s="94"/>
      <c r="F18" s="94"/>
      <c r="G18" s="94"/>
      <c r="H18" s="94"/>
    </row>
    <row r="19" spans="1:16">
      <c r="A19" s="8"/>
      <c r="B19" s="8"/>
      <c r="C19" s="94"/>
      <c r="D19" s="94"/>
      <c r="E19" s="94"/>
      <c r="F19" s="94"/>
      <c r="G19" s="94"/>
      <c r="H19" s="94"/>
    </row>
    <row r="20" spans="1:16">
      <c r="A20" s="8"/>
      <c r="B20" s="8"/>
      <c r="C20" s="94"/>
      <c r="D20" s="94"/>
      <c r="E20" s="94"/>
      <c r="F20" s="94"/>
      <c r="G20" s="94"/>
      <c r="H20" s="94"/>
    </row>
    <row r="21" spans="1:16">
      <c r="A21" s="8"/>
      <c r="B21" s="8"/>
      <c r="C21" s="8"/>
    </row>
    <row r="22" spans="1:16">
      <c r="A22" s="8"/>
      <c r="B22" s="8"/>
      <c r="C22" s="8"/>
    </row>
    <row r="23" spans="1:16">
      <c r="A23" s="8"/>
      <c r="B23" s="8"/>
      <c r="C23" s="8"/>
    </row>
    <row r="28" spans="1:16" ht="24.9" customHeight="1">
      <c r="A28" s="93" t="s">
        <v>251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</row>
    <row r="29" spans="1:16" ht="24.9" customHeight="1">
      <c r="A29" s="93" t="s">
        <v>249</v>
      </c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</row>
    <row r="30" spans="1:16" ht="24.9" customHeight="1">
      <c r="A30" s="93" t="s">
        <v>242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10"/>
    </row>
    <row r="31" spans="1:16" ht="24.9" customHeight="1">
      <c r="P31" s="10"/>
    </row>
    <row r="32" spans="1:16" ht="24.9" customHeight="1">
      <c r="P32" s="10"/>
    </row>
    <row r="33" spans="1:16" ht="12" customHeight="1"/>
    <row r="41" spans="1:16" ht="24.9" customHeight="1">
      <c r="A41" s="97" t="s">
        <v>244</v>
      </c>
      <c r="B41" s="97"/>
      <c r="C41" s="97"/>
      <c r="D41" s="97"/>
      <c r="E41" s="97"/>
      <c r="F41" s="97"/>
      <c r="G41" s="97"/>
      <c r="H41" s="97"/>
      <c r="I41" s="97"/>
      <c r="J41" s="97"/>
      <c r="K41" s="101" t="s">
        <v>245</v>
      </c>
      <c r="L41" s="102"/>
      <c r="M41" s="97" t="s">
        <v>246</v>
      </c>
      <c r="N41" s="97"/>
      <c r="O41" s="97"/>
    </row>
    <row r="42" spans="1:16" ht="24.9" customHeight="1">
      <c r="A42" s="98"/>
      <c r="B42" s="99"/>
      <c r="C42" s="99"/>
      <c r="D42" s="99"/>
      <c r="E42" s="99"/>
      <c r="F42" s="99"/>
      <c r="G42" s="99"/>
      <c r="H42" s="99"/>
      <c r="I42" s="99"/>
      <c r="J42" s="100"/>
      <c r="K42" s="103"/>
      <c r="L42" s="104"/>
      <c r="M42" s="105"/>
      <c r="N42" s="105"/>
      <c r="O42" s="105"/>
    </row>
    <row r="43" spans="1:16" ht="24.9" customHeight="1">
      <c r="A43" s="98"/>
      <c r="B43" s="99"/>
      <c r="C43" s="99"/>
      <c r="D43" s="99"/>
      <c r="E43" s="99"/>
      <c r="F43" s="99"/>
      <c r="G43" s="99"/>
      <c r="H43" s="99"/>
      <c r="I43" s="99"/>
      <c r="J43" s="100"/>
      <c r="K43" s="103"/>
      <c r="L43" s="104"/>
      <c r="M43" s="105"/>
      <c r="N43" s="105"/>
      <c r="O43" s="105"/>
    </row>
    <row r="44" spans="1:16" ht="24.9" customHeight="1">
      <c r="A44" s="98"/>
      <c r="B44" s="99"/>
      <c r="C44" s="99"/>
      <c r="D44" s="99"/>
      <c r="E44" s="99"/>
      <c r="F44" s="99"/>
      <c r="G44" s="99"/>
      <c r="H44" s="99"/>
      <c r="I44" s="99"/>
      <c r="J44" s="100"/>
      <c r="K44" s="103"/>
      <c r="L44" s="104"/>
      <c r="M44" s="105"/>
      <c r="N44" s="105"/>
      <c r="O44" s="105"/>
    </row>
    <row r="45" spans="1:16" ht="24.9" customHeight="1">
      <c r="A45" s="98"/>
      <c r="B45" s="99"/>
      <c r="C45" s="99"/>
      <c r="D45" s="99"/>
      <c r="E45" s="99"/>
      <c r="F45" s="99"/>
      <c r="G45" s="99"/>
      <c r="H45" s="99"/>
      <c r="I45" s="99"/>
      <c r="J45" s="100"/>
      <c r="K45" s="103"/>
      <c r="L45" s="104"/>
      <c r="M45" s="105"/>
      <c r="N45" s="105"/>
      <c r="O45" s="105"/>
      <c r="P45" s="2"/>
    </row>
    <row r="46" spans="1:16" ht="20.100000000000001" customHeight="1">
      <c r="P46" s="2"/>
    </row>
    <row r="47" spans="1:16" ht="20.100000000000001" customHeight="1"/>
    <row r="48" spans="1:16" ht="20.100000000000001" customHeight="1">
      <c r="P48" s="11"/>
    </row>
    <row r="49" spans="16:16" ht="20.100000000000001" customHeight="1">
      <c r="P49" s="4"/>
    </row>
    <row r="50" spans="16:16" ht="20.100000000000001" customHeight="1">
      <c r="P50" s="4"/>
    </row>
    <row r="51" spans="16:16" ht="20.100000000000001" customHeight="1">
      <c r="P51" s="4"/>
    </row>
    <row r="52" spans="16:16" ht="20.100000000000001" customHeight="1">
      <c r="P52" s="4"/>
    </row>
    <row r="53" spans="16:16" ht="20.100000000000001" customHeight="1"/>
    <row r="54" spans="16:16" ht="20.100000000000001" customHeight="1"/>
    <row r="55" spans="16:16" ht="20.100000000000001" customHeight="1"/>
    <row r="56" spans="16:16" ht="20.100000000000001" customHeight="1"/>
    <row r="57" spans="16:16" ht="20.100000000000001" customHeight="1"/>
    <row r="58" spans="16:16" ht="20.100000000000001" customHeight="1"/>
    <row r="59" spans="16:16" ht="20.100000000000001" customHeight="1"/>
    <row r="60" spans="16:16" ht="20.100000000000001" customHeight="1"/>
    <row r="73" ht="15" customHeight="1"/>
    <row r="74" ht="15" customHeight="1"/>
    <row r="75" ht="15" customHeight="1"/>
    <row r="76" ht="1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spans="24:27" ht="16.5" customHeight="1">
      <c r="X129" s="3"/>
      <c r="Y129" s="3"/>
      <c r="Z129" s="3"/>
      <c r="AA129" s="3"/>
    </row>
    <row r="130" spans="24:27" ht="16.5" customHeight="1">
      <c r="X130" s="3"/>
      <c r="Y130" s="3"/>
      <c r="Z130" s="3"/>
      <c r="AA130" s="3"/>
    </row>
    <row r="131" spans="24:27" ht="16.5" customHeight="1">
      <c r="X131" s="3"/>
      <c r="Y131" s="3"/>
      <c r="Z131" s="3"/>
      <c r="AA131" s="3"/>
    </row>
    <row r="132" spans="24:27" ht="16.5" customHeight="1">
      <c r="X132" s="3"/>
      <c r="Y132" s="3"/>
      <c r="Z132" s="3"/>
      <c r="AA132" s="3"/>
    </row>
    <row r="133" spans="24:27" ht="16.5" customHeight="1">
      <c r="X133" s="3"/>
      <c r="Y133" s="3"/>
      <c r="Z133" s="3"/>
      <c r="AA133" s="3"/>
    </row>
    <row r="134" spans="24:27" ht="16.5" customHeight="1">
      <c r="X134" s="3"/>
      <c r="Y134" s="3"/>
      <c r="Z134" s="3"/>
      <c r="AA134" s="3"/>
    </row>
    <row r="135" spans="24:27" ht="16.5" customHeight="1">
      <c r="X135" s="3"/>
      <c r="Y135" s="3"/>
      <c r="Z135" s="3"/>
      <c r="AA135" s="3"/>
    </row>
    <row r="136" spans="24:27" ht="16.5" customHeight="1">
      <c r="X136" s="3"/>
      <c r="Y136" s="3"/>
      <c r="Z136" s="3"/>
      <c r="AA136" s="3"/>
    </row>
    <row r="137" spans="24:27" ht="16.5" customHeight="1">
      <c r="X137" s="3"/>
      <c r="Y137" s="3"/>
      <c r="Z137" s="3"/>
      <c r="AA137" s="3"/>
    </row>
    <row r="138" spans="24:27" ht="16.5" customHeight="1">
      <c r="X138" s="3"/>
      <c r="Y138" s="3"/>
      <c r="Z138" s="3"/>
      <c r="AA138" s="3"/>
    </row>
    <row r="139" spans="24:27" ht="16.5" customHeight="1"/>
    <row r="140" spans="24:27" ht="16.5" customHeight="1"/>
    <row r="141" spans="24:27" ht="16.5" customHeight="1"/>
    <row r="142" spans="24:27" ht="16.5" customHeight="1"/>
    <row r="143" spans="24:27" ht="16.5" customHeight="1"/>
    <row r="144" spans="24:27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</sheetData>
  <mergeCells count="22">
    <mergeCell ref="K44:L44"/>
    <mergeCell ref="M44:O44"/>
    <mergeCell ref="A45:J45"/>
    <mergeCell ref="K45:L45"/>
    <mergeCell ref="M45:O45"/>
    <mergeCell ref="A44:J44"/>
    <mergeCell ref="A30:O30"/>
    <mergeCell ref="A41:J41"/>
    <mergeCell ref="A42:J42"/>
    <mergeCell ref="A43:J43"/>
    <mergeCell ref="K41:L41"/>
    <mergeCell ref="M41:O41"/>
    <mergeCell ref="K42:L42"/>
    <mergeCell ref="M42:O42"/>
    <mergeCell ref="K43:L43"/>
    <mergeCell ref="M43:O43"/>
    <mergeCell ref="L3:O3"/>
    <mergeCell ref="L4:O4"/>
    <mergeCell ref="A28:O28"/>
    <mergeCell ref="A29:O29"/>
    <mergeCell ref="C17:H20"/>
    <mergeCell ref="A10:C10"/>
  </mergeCells>
  <phoneticPr fontId="0" type="noConversion"/>
  <printOptions horizontalCentered="1"/>
  <pageMargins left="0" right="0" top="0.5" bottom="0.5" header="0" footer="0"/>
  <pageSetup paperSize="9" orientation="portrait" horizont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zoomScale="85" zoomScaleNormal="85" workbookViewId="0">
      <selection activeCell="D68" sqref="D68"/>
    </sheetView>
  </sheetViews>
  <sheetFormatPr defaultColWidth="9.109375" defaultRowHeight="13.8"/>
  <cols>
    <col min="1" max="1" width="10.6640625" style="28" customWidth="1"/>
    <col min="2" max="2" width="45.109375" style="28" customWidth="1"/>
    <col min="3" max="3" width="17.33203125" style="28" bestFit="1" customWidth="1"/>
    <col min="4" max="4" width="16.5546875" style="28" bestFit="1" customWidth="1"/>
    <col min="5" max="16384" width="9.109375" style="28"/>
  </cols>
  <sheetData>
    <row r="1" spans="1:4">
      <c r="A1" s="27"/>
      <c r="B1" s="27"/>
      <c r="C1" s="112"/>
      <c r="D1" s="112"/>
    </row>
    <row r="2" spans="1:4">
      <c r="A2" s="27" t="str">
        <f>+Nuur!A28</f>
        <v xml:space="preserve">"DEVSHIL MANDAL"STOCK COMPANY </v>
      </c>
      <c r="B2" s="27"/>
      <c r="C2" s="112"/>
      <c r="D2" s="112"/>
    </row>
    <row r="3" spans="1:4">
      <c r="A3" s="113" t="s">
        <v>73</v>
      </c>
      <c r="B3" s="113"/>
      <c r="C3" s="113"/>
      <c r="D3" s="113"/>
    </row>
    <row r="4" spans="1:4" ht="14.4" thickBot="1">
      <c r="A4" s="114"/>
      <c r="B4" s="114"/>
      <c r="C4" s="107">
        <v>44926</v>
      </c>
      <c r="D4" s="107"/>
    </row>
    <row r="5" spans="1:4" ht="15" customHeight="1">
      <c r="A5" s="108" t="s">
        <v>74</v>
      </c>
      <c r="B5" s="110" t="s">
        <v>75</v>
      </c>
      <c r="C5" s="115" t="s">
        <v>76</v>
      </c>
      <c r="D5" s="115"/>
    </row>
    <row r="6" spans="1:4">
      <c r="A6" s="109"/>
      <c r="B6" s="111"/>
      <c r="C6" s="17">
        <v>44562</v>
      </c>
      <c r="D6" s="17">
        <v>44926</v>
      </c>
    </row>
    <row r="7" spans="1:4" ht="15" customHeight="1">
      <c r="A7" s="18">
        <v>1</v>
      </c>
      <c r="B7" s="19" t="s">
        <v>89</v>
      </c>
      <c r="C7" s="29"/>
      <c r="D7" s="20"/>
    </row>
    <row r="8" spans="1:4" ht="15" customHeight="1">
      <c r="A8" s="18">
        <v>1.1000000000000001</v>
      </c>
      <c r="B8" s="19" t="s">
        <v>77</v>
      </c>
      <c r="C8" s="29"/>
      <c r="D8" s="20"/>
    </row>
    <row r="9" spans="1:4" ht="15" customHeight="1">
      <c r="A9" s="20" t="s">
        <v>0</v>
      </c>
      <c r="B9" s="20" t="s">
        <v>78</v>
      </c>
      <c r="C9" s="12">
        <v>16522761</v>
      </c>
      <c r="D9" s="12">
        <v>16558399</v>
      </c>
    </row>
    <row r="10" spans="1:4" ht="15" customHeight="1">
      <c r="A10" s="20" t="s">
        <v>1</v>
      </c>
      <c r="B10" s="20" t="s">
        <v>79</v>
      </c>
      <c r="C10" s="29"/>
      <c r="D10" s="29"/>
    </row>
    <row r="11" spans="1:4" ht="15" customHeight="1">
      <c r="A11" s="20" t="s">
        <v>2</v>
      </c>
      <c r="B11" s="20" t="s">
        <v>80</v>
      </c>
      <c r="C11" s="29"/>
      <c r="D11" s="29"/>
    </row>
    <row r="12" spans="1:4" ht="15" customHeight="1">
      <c r="A12" s="20" t="s">
        <v>3</v>
      </c>
      <c r="B12" s="20" t="s">
        <v>81</v>
      </c>
      <c r="C12" s="13">
        <v>400940</v>
      </c>
      <c r="D12" s="12">
        <v>400940</v>
      </c>
    </row>
    <row r="13" spans="1:4" ht="15" customHeight="1">
      <c r="A13" s="20" t="s">
        <v>4</v>
      </c>
      <c r="B13" s="20" t="s">
        <v>82</v>
      </c>
      <c r="C13" s="29"/>
      <c r="D13" s="29"/>
    </row>
    <row r="14" spans="1:4" ht="15" customHeight="1">
      <c r="A14" s="20" t="s">
        <v>5</v>
      </c>
      <c r="B14" s="20" t="s">
        <v>83</v>
      </c>
      <c r="C14" s="29"/>
      <c r="D14" s="29"/>
    </row>
    <row r="15" spans="1:4" ht="15" customHeight="1">
      <c r="A15" s="20" t="s">
        <v>6</v>
      </c>
      <c r="B15" s="20" t="s">
        <v>84</v>
      </c>
      <c r="C15" s="13">
        <v>10600</v>
      </c>
      <c r="D15" s="13">
        <v>10600</v>
      </c>
    </row>
    <row r="16" spans="1:4" ht="15" customHeight="1">
      <c r="A16" s="20" t="s">
        <v>7</v>
      </c>
      <c r="B16" s="20" t="s">
        <v>85</v>
      </c>
      <c r="C16" s="29"/>
      <c r="D16" s="20"/>
    </row>
    <row r="17" spans="1:5" ht="15" customHeight="1">
      <c r="A17" s="20" t="s">
        <v>8</v>
      </c>
      <c r="B17" s="20" t="s">
        <v>86</v>
      </c>
      <c r="C17" s="29"/>
      <c r="D17" s="30">
        <v>330000</v>
      </c>
    </row>
    <row r="18" spans="1:5" ht="15" customHeight="1">
      <c r="A18" s="20" t="s">
        <v>9</v>
      </c>
      <c r="B18" s="20" t="s">
        <v>87</v>
      </c>
      <c r="C18" s="29"/>
      <c r="D18" s="20"/>
    </row>
    <row r="19" spans="1:5" ht="15" customHeight="1">
      <c r="A19" s="20" t="s">
        <v>10</v>
      </c>
      <c r="B19" s="21" t="s">
        <v>88</v>
      </c>
      <c r="C19" s="29">
        <f>+SUM(C9:C18)</f>
        <v>16934301</v>
      </c>
      <c r="D19" s="29">
        <f>+SUM(D9:D18)</f>
        <v>17299939</v>
      </c>
    </row>
    <row r="20" spans="1:5" ht="15" customHeight="1">
      <c r="A20" s="18">
        <v>1.2</v>
      </c>
      <c r="B20" s="22" t="s">
        <v>90</v>
      </c>
      <c r="C20" s="29"/>
      <c r="D20" s="20"/>
    </row>
    <row r="21" spans="1:5" ht="15" customHeight="1">
      <c r="A21" s="20" t="s">
        <v>11</v>
      </c>
      <c r="B21" s="23" t="s">
        <v>91</v>
      </c>
      <c r="C21" s="14">
        <v>10563000</v>
      </c>
      <c r="D21" s="12">
        <f>10563000</f>
        <v>10563000</v>
      </c>
    </row>
    <row r="22" spans="1:5" ht="15" customHeight="1">
      <c r="A22" s="20" t="s">
        <v>12</v>
      </c>
      <c r="B22" s="20" t="s">
        <v>92</v>
      </c>
      <c r="C22" s="15">
        <v>-422520</v>
      </c>
      <c r="D22" s="15">
        <f>-422520*2</f>
        <v>-845040</v>
      </c>
    </row>
    <row r="23" spans="1:5" ht="15" customHeight="1">
      <c r="A23" s="20" t="s">
        <v>13</v>
      </c>
      <c r="B23" s="20" t="s">
        <v>93</v>
      </c>
      <c r="C23" s="29"/>
      <c r="D23" s="29"/>
    </row>
    <row r="24" spans="1:5" ht="15" customHeight="1">
      <c r="A24" s="20" t="s">
        <v>14</v>
      </c>
      <c r="B24" s="20" t="s">
        <v>92</v>
      </c>
      <c r="C24" s="29"/>
      <c r="D24" s="29"/>
    </row>
    <row r="25" spans="1:5" ht="15" customHeight="1">
      <c r="A25" s="20" t="s">
        <v>15</v>
      </c>
      <c r="B25" s="23" t="s">
        <v>94</v>
      </c>
      <c r="C25" s="29"/>
      <c r="D25" s="20"/>
    </row>
    <row r="26" spans="1:5" ht="15" customHeight="1">
      <c r="A26" s="20" t="s">
        <v>16</v>
      </c>
      <c r="B26" s="20" t="s">
        <v>95</v>
      </c>
      <c r="C26" s="29"/>
      <c r="D26" s="20"/>
    </row>
    <row r="27" spans="1:5" ht="15" customHeight="1">
      <c r="A27" s="20" t="s">
        <v>17</v>
      </c>
      <c r="B27" s="23" t="s">
        <v>96</v>
      </c>
      <c r="C27" s="29"/>
      <c r="D27" s="29"/>
    </row>
    <row r="28" spans="1:5" ht="15" customHeight="1">
      <c r="A28" s="20" t="s">
        <v>18</v>
      </c>
      <c r="B28" s="20" t="s">
        <v>92</v>
      </c>
      <c r="C28" s="29"/>
      <c r="D28" s="20"/>
    </row>
    <row r="29" spans="1:5" ht="15" customHeight="1">
      <c r="A29" s="20" t="s">
        <v>19</v>
      </c>
      <c r="B29" s="23" t="s">
        <v>97</v>
      </c>
      <c r="C29" s="29"/>
      <c r="D29" s="20"/>
    </row>
    <row r="30" spans="1:5" ht="15" customHeight="1">
      <c r="A30" s="20" t="s">
        <v>20</v>
      </c>
      <c r="B30" s="23" t="s">
        <v>98</v>
      </c>
      <c r="C30" s="29"/>
      <c r="D30" s="20"/>
    </row>
    <row r="31" spans="1:5" ht="15" customHeight="1">
      <c r="A31" s="20" t="s">
        <v>21</v>
      </c>
      <c r="B31" s="31" t="s">
        <v>99</v>
      </c>
      <c r="C31" s="29"/>
      <c r="D31" s="29"/>
      <c r="E31" s="32"/>
    </row>
    <row r="32" spans="1:5" ht="15" customHeight="1">
      <c r="A32" s="19" t="s">
        <v>12</v>
      </c>
      <c r="B32" s="21" t="s">
        <v>100</v>
      </c>
      <c r="C32" s="29">
        <f>+SUM(C21:C31)</f>
        <v>10140480</v>
      </c>
      <c r="D32" s="30">
        <f>+SUM(D21:D31)</f>
        <v>9717960</v>
      </c>
    </row>
    <row r="33" spans="1:4" ht="22.5" customHeight="1">
      <c r="A33" s="18">
        <v>1.3</v>
      </c>
      <c r="B33" s="24" t="s">
        <v>101</v>
      </c>
      <c r="C33" s="33">
        <f>+C19+C32</f>
        <v>27074781</v>
      </c>
      <c r="D33" s="34">
        <f>+D19+D32</f>
        <v>27017899</v>
      </c>
    </row>
    <row r="34" spans="1:4" ht="15" customHeight="1">
      <c r="A34" s="18">
        <v>2</v>
      </c>
      <c r="B34" s="24" t="s">
        <v>102</v>
      </c>
      <c r="C34" s="29"/>
      <c r="D34" s="20"/>
    </row>
    <row r="35" spans="1:4" ht="15" customHeight="1">
      <c r="A35" s="18">
        <v>2.1</v>
      </c>
      <c r="B35" s="25" t="s">
        <v>103</v>
      </c>
      <c r="C35" s="29"/>
      <c r="D35" s="29"/>
    </row>
    <row r="36" spans="1:4" ht="15" customHeight="1">
      <c r="A36" s="18" t="s">
        <v>22</v>
      </c>
      <c r="B36" s="25" t="s">
        <v>104</v>
      </c>
      <c r="C36" s="29"/>
      <c r="D36" s="29"/>
    </row>
    <row r="37" spans="1:4" ht="15" customHeight="1">
      <c r="A37" s="20" t="s">
        <v>23</v>
      </c>
      <c r="B37" s="23" t="s">
        <v>105</v>
      </c>
      <c r="C37" s="29"/>
      <c r="D37" s="35"/>
    </row>
    <row r="38" spans="1:4" ht="15" customHeight="1">
      <c r="A38" s="20" t="s">
        <v>24</v>
      </c>
      <c r="B38" s="23" t="s">
        <v>106</v>
      </c>
      <c r="C38" s="29"/>
      <c r="D38" s="36"/>
    </row>
    <row r="39" spans="1:4" ht="15" customHeight="1">
      <c r="A39" s="20" t="s">
        <v>25</v>
      </c>
      <c r="B39" s="23" t="s">
        <v>107</v>
      </c>
      <c r="C39" s="29"/>
      <c r="D39" s="36"/>
    </row>
    <row r="40" spans="1:4" ht="15" customHeight="1">
      <c r="A40" s="20" t="s">
        <v>26</v>
      </c>
      <c r="B40" s="23" t="s">
        <v>108</v>
      </c>
      <c r="C40" s="29"/>
      <c r="D40" s="36"/>
    </row>
    <row r="41" spans="1:4" ht="15" customHeight="1">
      <c r="A41" s="20" t="s">
        <v>27</v>
      </c>
      <c r="B41" s="23" t="s">
        <v>109</v>
      </c>
      <c r="C41" s="29"/>
      <c r="D41" s="36"/>
    </row>
    <row r="42" spans="1:4" ht="15" customHeight="1">
      <c r="A42" s="20" t="s">
        <v>28</v>
      </c>
      <c r="B42" s="23" t="s">
        <v>110</v>
      </c>
      <c r="C42" s="29"/>
      <c r="D42" s="36"/>
    </row>
    <row r="43" spans="1:4" ht="15" customHeight="1">
      <c r="A43" s="20" t="s">
        <v>29</v>
      </c>
      <c r="B43" s="23" t="s">
        <v>111</v>
      </c>
      <c r="C43" s="29"/>
      <c r="D43" s="36"/>
    </row>
    <row r="44" spans="1:4" ht="15" customHeight="1">
      <c r="A44" s="20" t="s">
        <v>30</v>
      </c>
      <c r="B44" s="23" t="s">
        <v>112</v>
      </c>
      <c r="C44" s="20"/>
      <c r="D44" s="36"/>
    </row>
    <row r="45" spans="1:4" ht="15" customHeight="1">
      <c r="A45" s="20" t="s">
        <v>31</v>
      </c>
      <c r="B45" s="23" t="s">
        <v>113</v>
      </c>
      <c r="C45" s="20"/>
      <c r="D45" s="36"/>
    </row>
    <row r="46" spans="1:4" ht="15" customHeight="1">
      <c r="A46" s="20" t="s">
        <v>32</v>
      </c>
      <c r="B46" s="23" t="s">
        <v>114</v>
      </c>
      <c r="C46" s="16">
        <v>50022940</v>
      </c>
      <c r="D46" s="16">
        <v>53612940</v>
      </c>
    </row>
    <row r="47" spans="1:4" ht="15" customHeight="1">
      <c r="A47" s="20" t="s">
        <v>33</v>
      </c>
      <c r="B47" s="23" t="s">
        <v>115</v>
      </c>
      <c r="C47" s="29"/>
      <c r="D47" s="36"/>
    </row>
    <row r="48" spans="1:4" ht="15" customHeight="1">
      <c r="A48" s="20" t="s">
        <v>34</v>
      </c>
      <c r="B48" s="20"/>
      <c r="C48" s="29"/>
      <c r="D48" s="36"/>
    </row>
    <row r="49" spans="1:4" ht="15" customHeight="1">
      <c r="A49" s="19" t="s">
        <v>42</v>
      </c>
      <c r="B49" s="18" t="s">
        <v>116</v>
      </c>
      <c r="C49" s="37">
        <f>+SUM(C37:C48)</f>
        <v>50022940</v>
      </c>
      <c r="D49" s="38">
        <f>+SUM(D37:D48)</f>
        <v>53612940</v>
      </c>
    </row>
    <row r="50" spans="1:4" ht="15" customHeight="1">
      <c r="A50" s="19" t="s">
        <v>35</v>
      </c>
      <c r="B50" s="25" t="s">
        <v>117</v>
      </c>
      <c r="C50" s="20"/>
      <c r="D50" s="20"/>
    </row>
    <row r="51" spans="1:4" ht="15" customHeight="1">
      <c r="A51" s="20" t="s">
        <v>36</v>
      </c>
      <c r="B51" s="20" t="s">
        <v>118</v>
      </c>
      <c r="C51" s="20"/>
      <c r="D51" s="20"/>
    </row>
    <row r="52" spans="1:4" ht="15" customHeight="1">
      <c r="A52" s="20" t="s">
        <v>37</v>
      </c>
      <c r="B52" s="20" t="s">
        <v>119</v>
      </c>
      <c r="C52" s="20"/>
      <c r="D52" s="20"/>
    </row>
    <row r="53" spans="1:4" ht="15" customHeight="1">
      <c r="A53" s="20" t="s">
        <v>38</v>
      </c>
      <c r="B53" s="20" t="s">
        <v>120</v>
      </c>
      <c r="C53" s="20"/>
      <c r="D53" s="20"/>
    </row>
    <row r="54" spans="1:4" ht="15" customHeight="1">
      <c r="A54" s="20" t="s">
        <v>39</v>
      </c>
      <c r="B54" s="23" t="s">
        <v>114</v>
      </c>
      <c r="C54" s="20"/>
      <c r="D54" s="20"/>
    </row>
    <row r="55" spans="1:4" ht="15" customHeight="1">
      <c r="A55" s="20" t="s">
        <v>40</v>
      </c>
      <c r="B55" s="20" t="s">
        <v>121</v>
      </c>
      <c r="C55" s="20"/>
      <c r="D55" s="20"/>
    </row>
    <row r="56" spans="1:4" ht="15" customHeight="1">
      <c r="A56" s="20" t="s">
        <v>41</v>
      </c>
      <c r="B56" s="23"/>
      <c r="C56" s="20"/>
      <c r="D56" s="35"/>
    </row>
    <row r="57" spans="1:4" ht="15" customHeight="1">
      <c r="A57" s="19" t="s">
        <v>42</v>
      </c>
      <c r="B57" s="25" t="s">
        <v>122</v>
      </c>
      <c r="C57" s="20"/>
      <c r="D57" s="29">
        <f>+SUM(D51:D56)</f>
        <v>0</v>
      </c>
    </row>
    <row r="58" spans="1:4" ht="15" customHeight="1">
      <c r="A58" s="19" t="s">
        <v>43</v>
      </c>
      <c r="B58" s="21" t="s">
        <v>123</v>
      </c>
      <c r="C58" s="39">
        <f>+C49+C57</f>
        <v>50022940</v>
      </c>
      <c r="D58" s="39">
        <f>+D49+D57</f>
        <v>53612940</v>
      </c>
    </row>
    <row r="59" spans="1:4" ht="15" customHeight="1">
      <c r="A59" s="18">
        <v>2.2999999999999998</v>
      </c>
      <c r="B59" s="25" t="s">
        <v>124</v>
      </c>
      <c r="C59" s="20"/>
      <c r="D59" s="20"/>
    </row>
    <row r="60" spans="1:4" ht="15" customHeight="1">
      <c r="A60" s="20" t="s">
        <v>44</v>
      </c>
      <c r="B60" s="23" t="s">
        <v>125</v>
      </c>
      <c r="C60" s="20"/>
      <c r="D60" s="20"/>
    </row>
    <row r="61" spans="1:4" ht="15" customHeight="1">
      <c r="A61" s="20" t="s">
        <v>45</v>
      </c>
      <c r="B61" s="23" t="s">
        <v>126</v>
      </c>
      <c r="C61" s="16">
        <v>10563000</v>
      </c>
      <c r="D61" s="16">
        <v>10563000</v>
      </c>
    </row>
    <row r="62" spans="1:4" ht="15" customHeight="1">
      <c r="A62" s="20" t="s">
        <v>46</v>
      </c>
      <c r="B62" s="23" t="s">
        <v>127</v>
      </c>
      <c r="C62" s="20"/>
      <c r="D62" s="20"/>
    </row>
    <row r="63" spans="1:4" ht="15" customHeight="1">
      <c r="A63" s="20" t="s">
        <v>47</v>
      </c>
      <c r="B63" s="25" t="s">
        <v>128</v>
      </c>
      <c r="C63" s="20"/>
      <c r="D63" s="20"/>
    </row>
    <row r="64" spans="1:4" ht="15" customHeight="1">
      <c r="A64" s="20" t="s">
        <v>48</v>
      </c>
      <c r="B64" s="23" t="s">
        <v>129</v>
      </c>
      <c r="C64" s="20"/>
      <c r="D64" s="20"/>
    </row>
    <row r="65" spans="1:4" ht="15" customHeight="1">
      <c r="A65" s="20" t="s">
        <v>49</v>
      </c>
      <c r="B65" s="20" t="s">
        <v>130</v>
      </c>
      <c r="C65" s="20"/>
      <c r="D65" s="20"/>
    </row>
    <row r="66" spans="1:4" ht="15" customHeight="1">
      <c r="A66" s="20" t="s">
        <v>50</v>
      </c>
      <c r="B66" s="23" t="s">
        <v>131</v>
      </c>
      <c r="C66" s="15">
        <v>5212000</v>
      </c>
      <c r="D66" s="15">
        <v>5212000</v>
      </c>
    </row>
    <row r="67" spans="1:4" ht="15" customHeight="1">
      <c r="A67" s="20" t="s">
        <v>51</v>
      </c>
      <c r="B67" s="23" t="s">
        <v>132</v>
      </c>
      <c r="C67" s="30">
        <f>C68+C69</f>
        <v>-38723159</v>
      </c>
      <c r="D67" s="30">
        <f>D68+D69</f>
        <v>-42370041</v>
      </c>
    </row>
    <row r="68" spans="1:4" ht="15" customHeight="1">
      <c r="A68" s="20" t="s">
        <v>52</v>
      </c>
      <c r="B68" s="20" t="s">
        <v>133</v>
      </c>
      <c r="C68" s="29">
        <v>-36093687</v>
      </c>
      <c r="D68" s="29">
        <f>+C67</f>
        <v>-38723159</v>
      </c>
    </row>
    <row r="69" spans="1:4" ht="15" customHeight="1">
      <c r="A69" s="20" t="s">
        <v>53</v>
      </c>
      <c r="B69" s="23" t="s">
        <v>134</v>
      </c>
      <c r="C69" s="29">
        <v>-2629472</v>
      </c>
      <c r="D69" s="30">
        <f>+OUDT!E50</f>
        <v>-3646882</v>
      </c>
    </row>
    <row r="70" spans="1:4" ht="15" customHeight="1">
      <c r="A70" s="19" t="s">
        <v>54</v>
      </c>
      <c r="B70" s="24" t="s">
        <v>135</v>
      </c>
      <c r="C70" s="30">
        <f>+C61+C67+C66</f>
        <v>-22948159</v>
      </c>
      <c r="D70" s="30">
        <f>+D61+D67+D66</f>
        <v>-26595041</v>
      </c>
    </row>
    <row r="71" spans="1:4" ht="15" customHeight="1">
      <c r="A71" s="20">
        <v>2.4</v>
      </c>
      <c r="B71" s="26" t="s">
        <v>136</v>
      </c>
      <c r="C71" s="20"/>
      <c r="D71" s="20"/>
    </row>
    <row r="72" spans="1:4" ht="22.5" customHeight="1">
      <c r="A72" s="19" t="s">
        <v>55</v>
      </c>
      <c r="B72" s="19" t="s">
        <v>137</v>
      </c>
      <c r="C72" s="34">
        <f>+C58+C70</f>
        <v>27074781</v>
      </c>
      <c r="D72" s="34">
        <f>+D58+D70</f>
        <v>27017899</v>
      </c>
    </row>
    <row r="73" spans="1:4">
      <c r="C73" s="32">
        <f>+C33-C72</f>
        <v>0</v>
      </c>
      <c r="D73" s="32">
        <f>+D33-D72</f>
        <v>0</v>
      </c>
    </row>
    <row r="74" spans="1:4">
      <c r="C74" s="32"/>
      <c r="D74" s="32"/>
    </row>
    <row r="75" spans="1:4">
      <c r="C75" s="32"/>
      <c r="D75" s="32"/>
    </row>
    <row r="76" spans="1:4">
      <c r="C76" s="32"/>
      <c r="D76" s="32"/>
    </row>
    <row r="77" spans="1:4">
      <c r="C77" s="32"/>
      <c r="D77" s="32"/>
    </row>
    <row r="80" spans="1:4">
      <c r="B80" s="40" t="s">
        <v>250</v>
      </c>
      <c r="C80" s="41"/>
      <c r="D80" s="41"/>
    </row>
    <row r="81" spans="2:4">
      <c r="B81" s="40"/>
      <c r="C81" s="106"/>
      <c r="D81" s="106"/>
    </row>
    <row r="82" spans="2:4">
      <c r="B82" s="40" t="s">
        <v>138</v>
      </c>
      <c r="C82" s="106"/>
      <c r="D82" s="106"/>
    </row>
  </sheetData>
  <mergeCells count="10">
    <mergeCell ref="C1:D1"/>
    <mergeCell ref="C2:D2"/>
    <mergeCell ref="A3:D3"/>
    <mergeCell ref="A4:B4"/>
    <mergeCell ref="C5:D5"/>
    <mergeCell ref="C81:D81"/>
    <mergeCell ref="C82:D82"/>
    <mergeCell ref="C4:D4"/>
    <mergeCell ref="A5:A6"/>
    <mergeCell ref="B5:B6"/>
  </mergeCells>
  <phoneticPr fontId="2" type="noConversion"/>
  <printOptions horizontalCentered="1"/>
  <pageMargins left="0.5" right="0.5" top="1" bottom="1" header="0.5" footer="0.5"/>
  <pageSetup paperSize="9" orientation="portrait" horizont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zoomScaleNormal="100" workbookViewId="0">
      <selection activeCell="A2" sqref="A2:E2"/>
    </sheetView>
  </sheetViews>
  <sheetFormatPr defaultColWidth="9.109375" defaultRowHeight="13.8"/>
  <cols>
    <col min="1" max="1" width="9.109375" style="28"/>
    <col min="2" max="2" width="4" style="28" customWidth="1"/>
    <col min="3" max="3" width="57.44140625" style="28" bestFit="1" customWidth="1"/>
    <col min="4" max="5" width="19.44140625" style="28" customWidth="1"/>
    <col min="6" max="6" width="14.5546875" style="28" bestFit="1" customWidth="1"/>
    <col min="7" max="7" width="14" style="28" bestFit="1" customWidth="1"/>
    <col min="8" max="16384" width="9.109375" style="28"/>
  </cols>
  <sheetData>
    <row r="1" spans="1:5">
      <c r="A1" s="27"/>
      <c r="B1" s="27"/>
      <c r="C1" s="27"/>
      <c r="D1" s="116"/>
      <c r="E1" s="116"/>
    </row>
    <row r="2" spans="1:5" ht="12.75" customHeight="1">
      <c r="A2" s="129" t="s">
        <v>139</v>
      </c>
      <c r="B2" s="129"/>
      <c r="C2" s="129"/>
      <c r="D2" s="129"/>
      <c r="E2" s="129"/>
    </row>
    <row r="3" spans="1:5">
      <c r="A3" s="117" t="str">
        <f>+balance!A2</f>
        <v xml:space="preserve">"DEVSHIL MANDAL"STOCK COMPANY </v>
      </c>
      <c r="B3" s="118"/>
      <c r="C3" s="118"/>
      <c r="D3" s="46"/>
      <c r="E3" s="46">
        <f>+balance!C4</f>
        <v>44926</v>
      </c>
    </row>
    <row r="4" spans="1:5" ht="14.25" customHeight="1">
      <c r="A4" s="47"/>
      <c r="B4" s="47"/>
      <c r="C4" s="48"/>
      <c r="D4" s="48"/>
      <c r="E4" s="49"/>
    </row>
    <row r="5" spans="1:5" ht="14.25" customHeight="1">
      <c r="A5" s="47"/>
      <c r="B5" s="47"/>
      <c r="C5" s="48"/>
      <c r="D5" s="48"/>
      <c r="E5" s="42" t="s">
        <v>140</v>
      </c>
    </row>
    <row r="6" spans="1:5" ht="12.75" customHeight="1">
      <c r="A6" s="125" t="s">
        <v>74</v>
      </c>
      <c r="B6" s="121" t="s">
        <v>75</v>
      </c>
      <c r="C6" s="122"/>
      <c r="D6" s="127" t="s">
        <v>141</v>
      </c>
      <c r="E6" s="125" t="s">
        <v>142</v>
      </c>
    </row>
    <row r="7" spans="1:5">
      <c r="A7" s="126"/>
      <c r="B7" s="123"/>
      <c r="C7" s="124"/>
      <c r="D7" s="128"/>
      <c r="E7" s="126"/>
    </row>
    <row r="8" spans="1:5">
      <c r="A8" s="50">
        <v>1.1000000000000001</v>
      </c>
      <c r="B8" s="119" t="s">
        <v>143</v>
      </c>
      <c r="C8" s="120"/>
      <c r="D8" s="43"/>
      <c r="E8" s="51"/>
    </row>
    <row r="9" spans="1:5" ht="12.75" customHeight="1">
      <c r="A9" s="52" t="s">
        <v>0</v>
      </c>
      <c r="B9" s="53"/>
      <c r="C9" s="23" t="s">
        <v>144</v>
      </c>
      <c r="D9" s="54"/>
      <c r="E9" s="51"/>
    </row>
    <row r="10" spans="1:5" ht="12.75" customHeight="1">
      <c r="A10" s="52" t="s">
        <v>1</v>
      </c>
      <c r="B10" s="53"/>
      <c r="C10" s="23" t="s">
        <v>145</v>
      </c>
      <c r="D10" s="54"/>
      <c r="E10" s="51"/>
    </row>
    <row r="11" spans="1:5" ht="12.75" customHeight="1">
      <c r="A11" s="52" t="s">
        <v>2</v>
      </c>
      <c r="B11" s="53"/>
      <c r="C11" s="23" t="s">
        <v>146</v>
      </c>
      <c r="D11" s="54"/>
      <c r="E11" s="51"/>
    </row>
    <row r="12" spans="1:5" ht="12.75" customHeight="1">
      <c r="A12" s="55" t="s">
        <v>10</v>
      </c>
      <c r="B12" s="53"/>
      <c r="C12" s="25" t="s">
        <v>147</v>
      </c>
      <c r="D12" s="56"/>
      <c r="E12" s="56">
        <f>+SUM(E9:E11)</f>
        <v>0</v>
      </c>
    </row>
    <row r="13" spans="1:5" ht="12.75" customHeight="1">
      <c r="A13" s="50">
        <v>1.2000000000000002</v>
      </c>
      <c r="B13" s="53"/>
      <c r="C13" s="25" t="s">
        <v>148</v>
      </c>
      <c r="D13" s="43"/>
      <c r="E13" s="51"/>
    </row>
    <row r="14" spans="1:5" ht="12.75" customHeight="1">
      <c r="A14" s="50">
        <v>1.3</v>
      </c>
      <c r="B14" s="53"/>
      <c r="C14" s="25" t="s">
        <v>149</v>
      </c>
      <c r="D14" s="56"/>
      <c r="E14" s="56">
        <f>+E12-E13</f>
        <v>0</v>
      </c>
    </row>
    <row r="15" spans="1:5" ht="12.75" customHeight="1">
      <c r="A15" s="50">
        <v>1.4000000000000001</v>
      </c>
      <c r="B15" s="119" t="s">
        <v>150</v>
      </c>
      <c r="C15" s="120"/>
      <c r="D15" s="57"/>
      <c r="E15" s="51"/>
    </row>
    <row r="16" spans="1:5" ht="12.75" customHeight="1">
      <c r="A16" s="52" t="s">
        <v>56</v>
      </c>
      <c r="B16" s="53"/>
      <c r="C16" s="23" t="s">
        <v>151</v>
      </c>
      <c r="D16" s="54"/>
      <c r="E16" s="58"/>
    </row>
    <row r="17" spans="1:7" ht="12.75" customHeight="1">
      <c r="A17" s="52" t="s">
        <v>57</v>
      </c>
      <c r="B17" s="53"/>
      <c r="C17" s="23" t="s">
        <v>152</v>
      </c>
      <c r="D17" s="54">
        <v>1181652</v>
      </c>
      <c r="E17" s="58">
        <v>1242762</v>
      </c>
    </row>
    <row r="18" spans="1:7" ht="12.75" customHeight="1">
      <c r="A18" s="52" t="s">
        <v>58</v>
      </c>
      <c r="B18" s="53"/>
      <c r="C18" s="23" t="s">
        <v>153</v>
      </c>
      <c r="D18" s="54"/>
      <c r="E18" s="58"/>
    </row>
    <row r="19" spans="1:7" ht="12.75" customHeight="1">
      <c r="A19" s="52" t="s">
        <v>59</v>
      </c>
      <c r="B19" s="53"/>
      <c r="C19" s="23" t="s">
        <v>154</v>
      </c>
      <c r="D19" s="54"/>
      <c r="E19" s="58"/>
    </row>
    <row r="20" spans="1:7" ht="12.75" customHeight="1">
      <c r="A20" s="52" t="s">
        <v>60</v>
      </c>
      <c r="B20" s="53"/>
      <c r="C20" s="23" t="s">
        <v>155</v>
      </c>
      <c r="D20" s="54"/>
      <c r="E20" s="58"/>
    </row>
    <row r="21" spans="1:7" ht="12.75" customHeight="1">
      <c r="A21" s="52" t="s">
        <v>61</v>
      </c>
      <c r="B21" s="53"/>
      <c r="C21" s="23" t="s">
        <v>156</v>
      </c>
      <c r="D21" s="54"/>
      <c r="E21" s="58">
        <v>140000</v>
      </c>
    </row>
    <row r="22" spans="1:7" ht="12.75" customHeight="1">
      <c r="A22" s="52" t="s">
        <v>62</v>
      </c>
      <c r="B22" s="53"/>
      <c r="C22" s="23" t="s">
        <v>157</v>
      </c>
      <c r="D22" s="54"/>
      <c r="E22" s="58"/>
    </row>
    <row r="23" spans="1:7" ht="12.75" customHeight="1">
      <c r="A23" s="52" t="s">
        <v>63</v>
      </c>
      <c r="B23" s="53"/>
      <c r="C23" s="23" t="s">
        <v>158</v>
      </c>
      <c r="D23" s="54"/>
      <c r="E23" s="58"/>
    </row>
    <row r="24" spans="1:7" ht="12.75" customHeight="1">
      <c r="A24" s="52" t="s">
        <v>64</v>
      </c>
      <c r="B24" s="53"/>
      <c r="C24" s="23" t="s">
        <v>159</v>
      </c>
      <c r="D24" s="54">
        <v>422520</v>
      </c>
      <c r="E24" s="58">
        <v>422520</v>
      </c>
    </row>
    <row r="25" spans="1:7" ht="12.75" customHeight="1">
      <c r="A25" s="52" t="s">
        <v>65</v>
      </c>
      <c r="B25" s="59"/>
      <c r="C25" s="23" t="s">
        <v>160</v>
      </c>
      <c r="D25" s="60"/>
      <c r="E25" s="58"/>
    </row>
    <row r="26" spans="1:7" ht="12.75" customHeight="1">
      <c r="A26" s="52" t="s">
        <v>66</v>
      </c>
      <c r="B26" s="59"/>
      <c r="C26" s="23" t="s">
        <v>161</v>
      </c>
      <c r="D26" s="60"/>
      <c r="E26" s="58"/>
    </row>
    <row r="27" spans="1:7" ht="12.75" customHeight="1">
      <c r="A27" s="52" t="s">
        <v>67</v>
      </c>
      <c r="B27" s="59"/>
      <c r="C27" s="23" t="s">
        <v>162</v>
      </c>
      <c r="D27" s="60"/>
      <c r="E27" s="58">
        <v>347671</v>
      </c>
    </row>
    <row r="28" spans="1:7" ht="12.75" customHeight="1">
      <c r="A28" s="52" t="s">
        <v>68</v>
      </c>
      <c r="B28" s="53"/>
      <c r="C28" s="23" t="s">
        <v>163</v>
      </c>
      <c r="D28" s="54"/>
      <c r="E28" s="51"/>
    </row>
    <row r="29" spans="1:7" ht="12.75" customHeight="1">
      <c r="A29" s="52" t="s">
        <v>69</v>
      </c>
      <c r="B29" s="61"/>
      <c r="C29" s="23" t="s">
        <v>164</v>
      </c>
      <c r="D29" s="62"/>
      <c r="E29" s="51"/>
    </row>
    <row r="30" spans="1:7" ht="12.75" customHeight="1">
      <c r="A30" s="52" t="s">
        <v>70</v>
      </c>
      <c r="B30" s="61"/>
      <c r="C30" s="23" t="s">
        <v>165</v>
      </c>
      <c r="D30" s="62"/>
      <c r="E30" s="51"/>
    </row>
    <row r="31" spans="1:7" ht="12.75" customHeight="1">
      <c r="A31" s="52" t="s">
        <v>71</v>
      </c>
      <c r="B31" s="61"/>
      <c r="C31" s="44" t="s">
        <v>166</v>
      </c>
      <c r="D31" s="62">
        <v>1025300</v>
      </c>
      <c r="E31" s="51">
        <v>1391600</v>
      </c>
    </row>
    <row r="32" spans="1:7" ht="11.4" customHeight="1">
      <c r="A32" s="63" t="s">
        <v>72</v>
      </c>
      <c r="B32" s="132" t="s">
        <v>167</v>
      </c>
      <c r="C32" s="133"/>
      <c r="D32" s="64">
        <f>+SUM(D16:D31)</f>
        <v>2629472</v>
      </c>
      <c r="E32" s="64">
        <f>+SUM(E16:E31)</f>
        <v>3544553</v>
      </c>
      <c r="F32" s="27"/>
      <c r="G32" s="65"/>
    </row>
    <row r="33" spans="1:7" ht="11.4" customHeight="1">
      <c r="A33" s="66">
        <v>1.5</v>
      </c>
      <c r="B33" s="134" t="s">
        <v>168</v>
      </c>
      <c r="C33" s="135"/>
      <c r="D33" s="64">
        <f>+D14-D32</f>
        <v>-2629472</v>
      </c>
      <c r="E33" s="64">
        <f>+E14-E32</f>
        <v>-3544553</v>
      </c>
    </row>
    <row r="34" spans="1:7">
      <c r="A34" s="67">
        <v>2</v>
      </c>
      <c r="B34" s="134" t="s">
        <v>169</v>
      </c>
      <c r="C34" s="135"/>
      <c r="D34" s="1"/>
      <c r="E34" s="29"/>
    </row>
    <row r="35" spans="1:7">
      <c r="A35" s="68">
        <v>2.1</v>
      </c>
      <c r="B35" s="59"/>
      <c r="C35" s="23" t="s">
        <v>170</v>
      </c>
      <c r="D35" s="60"/>
      <c r="E35" s="20"/>
    </row>
    <row r="36" spans="1:7">
      <c r="A36" s="68">
        <v>2.2000000000000002</v>
      </c>
      <c r="B36" s="59"/>
      <c r="C36" s="23" t="s">
        <v>171</v>
      </c>
      <c r="D36" s="60"/>
      <c r="E36" s="51"/>
      <c r="G36" s="32">
        <f>+F36+E36</f>
        <v>0</v>
      </c>
    </row>
    <row r="37" spans="1:7">
      <c r="A37" s="68">
        <v>2.3000000000000003</v>
      </c>
      <c r="B37" s="59"/>
      <c r="C37" s="23" t="s">
        <v>172</v>
      </c>
      <c r="D37" s="60"/>
      <c r="E37" s="51"/>
    </row>
    <row r="38" spans="1:7">
      <c r="A38" s="68">
        <v>2.4000000000000004</v>
      </c>
      <c r="B38" s="53"/>
      <c r="C38" s="23" t="s">
        <v>173</v>
      </c>
      <c r="D38" s="54"/>
      <c r="E38" s="51"/>
    </row>
    <row r="39" spans="1:7">
      <c r="A39" s="68">
        <v>2.5</v>
      </c>
      <c r="B39" s="61"/>
      <c r="C39" s="23" t="s">
        <v>174</v>
      </c>
      <c r="D39" s="62"/>
      <c r="E39" s="51"/>
    </row>
    <row r="40" spans="1:7">
      <c r="A40" s="68">
        <v>2.6</v>
      </c>
      <c r="B40" s="61"/>
      <c r="C40" s="23" t="s">
        <v>175</v>
      </c>
      <c r="D40" s="62"/>
      <c r="E40" s="51"/>
    </row>
    <row r="41" spans="1:7">
      <c r="A41" s="68">
        <v>2.7</v>
      </c>
      <c r="B41" s="61"/>
      <c r="C41" s="23" t="s">
        <v>176</v>
      </c>
      <c r="D41" s="62"/>
      <c r="E41" s="51"/>
    </row>
    <row r="42" spans="1:7" ht="11.4" customHeight="1">
      <c r="A42" s="68">
        <v>2.8</v>
      </c>
      <c r="B42" s="61"/>
      <c r="C42" s="23" t="s">
        <v>177</v>
      </c>
      <c r="D42" s="62"/>
      <c r="E42" s="51">
        <v>-102329</v>
      </c>
    </row>
    <row r="43" spans="1:7">
      <c r="A43" s="69">
        <v>2.2000000000000002</v>
      </c>
      <c r="B43" s="130" t="s">
        <v>178</v>
      </c>
      <c r="C43" s="131"/>
      <c r="D43" s="70">
        <f>D38+D42+D36+D39</f>
        <v>0</v>
      </c>
      <c r="E43" s="70">
        <f>E38+E42+E36+E39</f>
        <v>-102329</v>
      </c>
      <c r="F43" s="32"/>
    </row>
    <row r="44" spans="1:7">
      <c r="A44" s="67">
        <v>3</v>
      </c>
      <c r="B44" s="25"/>
      <c r="C44" s="25" t="s">
        <v>179</v>
      </c>
      <c r="D44" s="70">
        <f>+D33+D43</f>
        <v>-2629472</v>
      </c>
      <c r="E44" s="70">
        <f>+E33+E43</f>
        <v>-3646882</v>
      </c>
    </row>
    <row r="45" spans="1:7">
      <c r="A45" s="68">
        <v>3.1</v>
      </c>
      <c r="B45" s="23"/>
      <c r="C45" s="23" t="s">
        <v>180</v>
      </c>
      <c r="D45" s="51">
        <v>0</v>
      </c>
      <c r="E45" s="51"/>
    </row>
    <row r="46" spans="1:7" ht="11.4" customHeight="1">
      <c r="A46" s="67">
        <v>4</v>
      </c>
      <c r="B46" s="130" t="s">
        <v>181</v>
      </c>
      <c r="C46" s="131"/>
      <c r="D46" s="70">
        <f>+D44-D45</f>
        <v>-2629472</v>
      </c>
      <c r="E46" s="70">
        <f>+E44-E45</f>
        <v>-3646882</v>
      </c>
    </row>
    <row r="47" spans="1:7">
      <c r="A47" s="68">
        <v>4.1000000000000005</v>
      </c>
      <c r="B47" s="53"/>
      <c r="C47" s="23" t="s">
        <v>182</v>
      </c>
      <c r="D47" s="51">
        <v>0</v>
      </c>
      <c r="E47" s="51">
        <v>0</v>
      </c>
    </row>
    <row r="48" spans="1:7">
      <c r="A48" s="67">
        <v>5</v>
      </c>
      <c r="B48" s="130" t="s">
        <v>183</v>
      </c>
      <c r="C48" s="131"/>
      <c r="D48" s="71"/>
      <c r="E48" s="71"/>
    </row>
    <row r="49" spans="1:5">
      <c r="A49" s="68">
        <v>5.1000000000000005</v>
      </c>
      <c r="B49" s="53"/>
      <c r="C49" s="23" t="s">
        <v>184</v>
      </c>
      <c r="D49" s="51">
        <v>0</v>
      </c>
      <c r="E49" s="51">
        <v>0</v>
      </c>
    </row>
    <row r="50" spans="1:5">
      <c r="A50" s="67">
        <v>6</v>
      </c>
      <c r="B50" s="130" t="s">
        <v>185</v>
      </c>
      <c r="C50" s="131"/>
      <c r="D50" s="70">
        <f>+D46</f>
        <v>-2629472</v>
      </c>
      <c r="E50" s="70">
        <f>+E46</f>
        <v>-3646882</v>
      </c>
    </row>
    <row r="51" spans="1:5">
      <c r="A51" s="68">
        <v>6.1000000000000005</v>
      </c>
      <c r="B51" s="53"/>
      <c r="C51" s="23" t="s">
        <v>186</v>
      </c>
      <c r="D51" s="54"/>
      <c r="E51" s="51">
        <v>0</v>
      </c>
    </row>
    <row r="52" spans="1:5">
      <c r="A52" s="72"/>
      <c r="B52" s="47"/>
      <c r="C52" s="73"/>
      <c r="D52" s="73"/>
      <c r="E52" s="47"/>
    </row>
    <row r="53" spans="1:5" ht="20.100000000000001" customHeight="1">
      <c r="A53" s="45"/>
      <c r="B53" s="45"/>
      <c r="C53" s="45"/>
      <c r="D53" s="45"/>
      <c r="E53" s="45"/>
    </row>
    <row r="54" spans="1:5" ht="20.100000000000001" customHeight="1">
      <c r="A54" s="45"/>
      <c r="B54" s="45"/>
      <c r="C54" s="45" t="str">
        <f>+balance!B80</f>
        <v>Director_______________________/Amarmandakh.S/</v>
      </c>
      <c r="D54" s="45"/>
      <c r="E54" s="45"/>
    </row>
    <row r="55" spans="1:5">
      <c r="A55" s="27"/>
      <c r="B55" s="73"/>
      <c r="C55" s="47"/>
      <c r="D55" s="47"/>
      <c r="E55" s="27"/>
    </row>
    <row r="56" spans="1:5">
      <c r="C56" s="32" t="str">
        <f>+balance!B82</f>
        <v>Chief accountant_________________</v>
      </c>
    </row>
    <row r="58" spans="1:5">
      <c r="C58" s="106"/>
      <c r="D58" s="106"/>
      <c r="E58" s="106"/>
    </row>
    <row r="59" spans="1:5">
      <c r="C59" s="106"/>
      <c r="D59" s="106"/>
      <c r="E59" s="106"/>
    </row>
    <row r="60" spans="1:5">
      <c r="C60" s="106"/>
      <c r="D60" s="106"/>
      <c r="E60" s="106"/>
    </row>
  </sheetData>
  <mergeCells count="19">
    <mergeCell ref="C60:E60"/>
    <mergeCell ref="B43:C43"/>
    <mergeCell ref="B32:C32"/>
    <mergeCell ref="B33:C33"/>
    <mergeCell ref="B15:C15"/>
    <mergeCell ref="C58:E58"/>
    <mergeCell ref="C59:E59"/>
    <mergeCell ref="B50:C50"/>
    <mergeCell ref="B34:C34"/>
    <mergeCell ref="B46:C46"/>
    <mergeCell ref="B48:C48"/>
    <mergeCell ref="D1:E1"/>
    <mergeCell ref="A3:C3"/>
    <mergeCell ref="B8:C8"/>
    <mergeCell ref="B6:C7"/>
    <mergeCell ref="A6:A7"/>
    <mergeCell ref="D6:D7"/>
    <mergeCell ref="E6:E7"/>
    <mergeCell ref="A2:E2"/>
  </mergeCells>
  <phoneticPr fontId="0" type="noConversion"/>
  <printOptions horizontalCentered="1"/>
  <pageMargins left="0" right="0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H7" sqref="H7"/>
    </sheetView>
  </sheetViews>
  <sheetFormatPr defaultColWidth="9.109375" defaultRowHeight="13.8"/>
  <cols>
    <col min="1" max="1" width="5" style="28" customWidth="1"/>
    <col min="2" max="2" width="49.109375" style="28" bestFit="1" customWidth="1"/>
    <col min="3" max="3" width="16.6640625" style="28" bestFit="1" customWidth="1"/>
    <col min="4" max="6" width="12.33203125" style="28" customWidth="1"/>
    <col min="7" max="7" width="16.44140625" style="28" bestFit="1" customWidth="1"/>
    <col min="8" max="8" width="16.6640625" style="28" bestFit="1" customWidth="1"/>
    <col min="9" max="9" width="11.5546875" style="28" bestFit="1" customWidth="1"/>
    <col min="10" max="16384" width="9.109375" style="28"/>
  </cols>
  <sheetData>
    <row r="1" spans="1:9">
      <c r="A1" s="32" t="str">
        <f>+balance!A2</f>
        <v xml:space="preserve">"DEVSHIL MANDAL"STOCK COMPANY </v>
      </c>
      <c r="G1" s="112"/>
      <c r="H1" s="112"/>
    </row>
    <row r="2" spans="1:9">
      <c r="G2" s="112"/>
      <c r="H2" s="112"/>
    </row>
    <row r="3" spans="1:9">
      <c r="A3" s="129" t="s">
        <v>187</v>
      </c>
      <c r="B3" s="129"/>
      <c r="C3" s="129"/>
      <c r="D3" s="129"/>
      <c r="E3" s="129"/>
      <c r="F3" s="129"/>
      <c r="G3" s="129"/>
      <c r="H3" s="129"/>
    </row>
    <row r="4" spans="1:9">
      <c r="A4" s="118"/>
      <c r="B4" s="118"/>
      <c r="G4" s="107">
        <f>+balance!C4</f>
        <v>44926</v>
      </c>
      <c r="H4" s="107"/>
    </row>
    <row r="5" spans="1:9">
      <c r="A5" s="106"/>
      <c r="B5" s="106"/>
    </row>
    <row r="6" spans="1:9">
      <c r="H6" s="42" t="s">
        <v>140</v>
      </c>
    </row>
    <row r="7" spans="1:9" ht="55.2">
      <c r="A7" s="86" t="s">
        <v>74</v>
      </c>
      <c r="B7" s="85" t="s">
        <v>188</v>
      </c>
      <c r="C7" s="86" t="s">
        <v>189</v>
      </c>
      <c r="D7" s="85" t="s">
        <v>190</v>
      </c>
      <c r="E7" s="86" t="s">
        <v>130</v>
      </c>
      <c r="F7" s="85" t="s">
        <v>191</v>
      </c>
      <c r="G7" s="86" t="s">
        <v>132</v>
      </c>
      <c r="H7" s="86" t="s">
        <v>192</v>
      </c>
    </row>
    <row r="8" spans="1:9">
      <c r="A8" s="20">
        <v>1</v>
      </c>
      <c r="B8" s="23" t="s">
        <v>253</v>
      </c>
      <c r="C8" s="30">
        <f>+balance!C61+balance!C66</f>
        <v>15775000</v>
      </c>
      <c r="D8" s="20"/>
      <c r="E8" s="20"/>
      <c r="F8" s="20"/>
      <c r="G8" s="29">
        <f>+balance!C68</f>
        <v>-36093687</v>
      </c>
      <c r="H8" s="29">
        <f t="shared" ref="H8:H17" si="0">+C8+G8</f>
        <v>-20318687</v>
      </c>
    </row>
    <row r="9" spans="1:9">
      <c r="A9" s="20">
        <f t="shared" ref="A9:A28" si="1">A8+1</f>
        <v>2</v>
      </c>
      <c r="B9" s="23" t="s">
        <v>193</v>
      </c>
      <c r="C9" s="20"/>
      <c r="D9" s="20"/>
      <c r="E9" s="20"/>
      <c r="F9" s="20"/>
      <c r="G9" s="20"/>
      <c r="H9" s="29">
        <f t="shared" si="0"/>
        <v>0</v>
      </c>
    </row>
    <row r="10" spans="1:9">
      <c r="A10" s="20">
        <f t="shared" si="1"/>
        <v>3</v>
      </c>
      <c r="B10" s="87" t="s">
        <v>194</v>
      </c>
      <c r="C10" s="20"/>
      <c r="D10" s="20"/>
      <c r="E10" s="20"/>
      <c r="F10" s="20"/>
      <c r="G10" s="20"/>
      <c r="H10" s="29">
        <f t="shared" si="0"/>
        <v>0</v>
      </c>
    </row>
    <row r="11" spans="1:9">
      <c r="A11" s="20">
        <f t="shared" si="1"/>
        <v>4</v>
      </c>
      <c r="B11" s="23" t="s">
        <v>195</v>
      </c>
      <c r="C11" s="20"/>
      <c r="D11" s="20"/>
      <c r="E11" s="20"/>
      <c r="F11" s="20"/>
      <c r="G11" s="20"/>
      <c r="H11" s="29">
        <f t="shared" si="0"/>
        <v>0</v>
      </c>
    </row>
    <row r="12" spans="1:9">
      <c r="A12" s="20">
        <f t="shared" si="1"/>
        <v>5</v>
      </c>
      <c r="B12" s="23" t="s">
        <v>196</v>
      </c>
      <c r="C12" s="29"/>
      <c r="D12" s="29"/>
      <c r="E12" s="29"/>
      <c r="F12" s="29"/>
      <c r="G12" s="29"/>
      <c r="H12" s="29">
        <f t="shared" si="0"/>
        <v>0</v>
      </c>
    </row>
    <row r="13" spans="1:9">
      <c r="A13" s="20">
        <f t="shared" si="1"/>
        <v>6</v>
      </c>
      <c r="B13" s="88" t="s">
        <v>191</v>
      </c>
      <c r="C13" s="29"/>
      <c r="D13" s="29"/>
      <c r="E13" s="29"/>
      <c r="F13" s="29"/>
      <c r="G13" s="29"/>
      <c r="H13" s="29">
        <f t="shared" si="0"/>
        <v>0</v>
      </c>
    </row>
    <row r="14" spans="1:9">
      <c r="A14" s="20">
        <f t="shared" si="1"/>
        <v>7</v>
      </c>
      <c r="B14" s="23" t="s">
        <v>197</v>
      </c>
      <c r="C14" s="29"/>
      <c r="D14" s="29"/>
      <c r="E14" s="29"/>
      <c r="F14" s="29"/>
      <c r="G14" s="29"/>
      <c r="H14" s="29">
        <f t="shared" si="0"/>
        <v>0</v>
      </c>
      <c r="I14" s="65"/>
    </row>
    <row r="15" spans="1:9">
      <c r="A15" s="20">
        <f t="shared" si="1"/>
        <v>8</v>
      </c>
      <c r="B15" s="23" t="s">
        <v>198</v>
      </c>
      <c r="C15" s="29"/>
      <c r="D15" s="29"/>
      <c r="E15" s="29"/>
      <c r="F15" s="29"/>
      <c r="G15" s="29">
        <f>+balance!C69</f>
        <v>-2629472</v>
      </c>
      <c r="H15" s="29">
        <f>+C15+G15</f>
        <v>-2629472</v>
      </c>
    </row>
    <row r="16" spans="1:9">
      <c r="A16" s="20">
        <f t="shared" si="1"/>
        <v>9</v>
      </c>
      <c r="B16" s="23" t="s">
        <v>199</v>
      </c>
      <c r="C16" s="29"/>
      <c r="D16" s="29"/>
      <c r="E16" s="29"/>
      <c r="F16" s="29"/>
      <c r="G16" s="29"/>
      <c r="H16" s="29">
        <f t="shared" si="0"/>
        <v>0</v>
      </c>
    </row>
    <row r="17" spans="1:8">
      <c r="A17" s="20">
        <f t="shared" si="1"/>
        <v>10</v>
      </c>
      <c r="B17" s="23" t="s">
        <v>200</v>
      </c>
      <c r="C17" s="29"/>
      <c r="D17" s="29"/>
      <c r="E17" s="29"/>
      <c r="F17" s="29"/>
      <c r="G17" s="29"/>
      <c r="H17" s="29">
        <f t="shared" si="0"/>
        <v>0</v>
      </c>
    </row>
    <row r="18" spans="1:8">
      <c r="A18" s="20">
        <f t="shared" si="1"/>
        <v>11</v>
      </c>
      <c r="B18" s="25" t="s">
        <v>252</v>
      </c>
      <c r="C18" s="29">
        <f>+C8</f>
        <v>15775000</v>
      </c>
      <c r="D18" s="29"/>
      <c r="E18" s="29"/>
      <c r="F18" s="29"/>
      <c r="G18" s="29">
        <f>+balance!C67</f>
        <v>-38723159</v>
      </c>
      <c r="H18" s="29">
        <f>+C18+G18</f>
        <v>-22948159</v>
      </c>
    </row>
    <row r="19" spans="1:8">
      <c r="A19" s="20">
        <f t="shared" si="1"/>
        <v>12</v>
      </c>
      <c r="B19" s="23" t="s">
        <v>193</v>
      </c>
      <c r="C19" s="29"/>
      <c r="D19" s="29"/>
      <c r="E19" s="29"/>
      <c r="F19" s="29"/>
      <c r="G19" s="29"/>
      <c r="H19" s="29">
        <f t="shared" ref="H19:H27" si="2">+C19+G19</f>
        <v>0</v>
      </c>
    </row>
    <row r="20" spans="1:8">
      <c r="A20" s="20">
        <f t="shared" si="1"/>
        <v>13</v>
      </c>
      <c r="B20" s="87" t="s">
        <v>194</v>
      </c>
      <c r="C20" s="29"/>
      <c r="D20" s="29"/>
      <c r="E20" s="29"/>
      <c r="F20" s="29"/>
      <c r="G20" s="29"/>
      <c r="H20" s="29">
        <f t="shared" si="2"/>
        <v>0</v>
      </c>
    </row>
    <row r="21" spans="1:8">
      <c r="A21" s="20">
        <f t="shared" si="1"/>
        <v>14</v>
      </c>
      <c r="B21" s="23" t="s">
        <v>195</v>
      </c>
      <c r="C21" s="29"/>
      <c r="D21" s="29"/>
      <c r="E21" s="29"/>
      <c r="F21" s="29"/>
      <c r="G21" s="29"/>
      <c r="H21" s="29">
        <f t="shared" si="2"/>
        <v>0</v>
      </c>
    </row>
    <row r="22" spans="1:8">
      <c r="A22" s="20">
        <f t="shared" si="1"/>
        <v>15</v>
      </c>
      <c r="B22" s="23" t="s">
        <v>196</v>
      </c>
      <c r="C22" s="29"/>
      <c r="D22" s="29"/>
      <c r="E22" s="29"/>
      <c r="F22" s="29"/>
      <c r="G22" s="29"/>
      <c r="H22" s="29">
        <f t="shared" si="2"/>
        <v>0</v>
      </c>
    </row>
    <row r="23" spans="1:8">
      <c r="A23" s="20">
        <f t="shared" si="1"/>
        <v>16</v>
      </c>
      <c r="B23" s="88" t="s">
        <v>191</v>
      </c>
      <c r="C23" s="29"/>
      <c r="D23" s="29"/>
      <c r="E23" s="29"/>
      <c r="F23" s="29"/>
      <c r="G23" s="29"/>
      <c r="H23" s="29">
        <f t="shared" si="2"/>
        <v>0</v>
      </c>
    </row>
    <row r="24" spans="1:8">
      <c r="A24" s="20">
        <f t="shared" si="1"/>
        <v>17</v>
      </c>
      <c r="B24" s="23" t="s">
        <v>201</v>
      </c>
      <c r="C24" s="29"/>
      <c r="D24" s="29"/>
      <c r="E24" s="29"/>
      <c r="F24" s="29"/>
      <c r="G24" s="29"/>
      <c r="H24" s="29">
        <f t="shared" si="2"/>
        <v>0</v>
      </c>
    </row>
    <row r="25" spans="1:8">
      <c r="A25" s="20">
        <f t="shared" si="1"/>
        <v>18</v>
      </c>
      <c r="B25" s="23" t="s">
        <v>198</v>
      </c>
      <c r="C25" s="29"/>
      <c r="D25" s="29"/>
      <c r="E25" s="29"/>
      <c r="F25" s="29"/>
      <c r="G25" s="29">
        <f>+balance!D69</f>
        <v>-3646882</v>
      </c>
      <c r="H25" s="29">
        <f t="shared" si="2"/>
        <v>-3646882</v>
      </c>
    </row>
    <row r="26" spans="1:8">
      <c r="A26" s="90">
        <f t="shared" si="1"/>
        <v>19</v>
      </c>
      <c r="B26" s="23" t="s">
        <v>199</v>
      </c>
      <c r="C26" s="1"/>
      <c r="D26" s="1"/>
      <c r="E26" s="1"/>
      <c r="F26" s="1"/>
      <c r="G26" s="1"/>
      <c r="H26" s="29">
        <f t="shared" si="2"/>
        <v>0</v>
      </c>
    </row>
    <row r="27" spans="1:8">
      <c r="A27" s="20">
        <f t="shared" si="1"/>
        <v>20</v>
      </c>
      <c r="B27" s="23" t="s">
        <v>200</v>
      </c>
      <c r="C27" s="29"/>
      <c r="D27" s="29"/>
      <c r="E27" s="29"/>
      <c r="F27" s="29"/>
      <c r="G27" s="29"/>
      <c r="H27" s="29">
        <f t="shared" si="2"/>
        <v>0</v>
      </c>
    </row>
    <row r="28" spans="1:8">
      <c r="A28" s="19">
        <f t="shared" si="1"/>
        <v>21</v>
      </c>
      <c r="B28" s="25" t="s">
        <v>248</v>
      </c>
      <c r="C28" s="29">
        <f>+C18+C20</f>
        <v>15775000</v>
      </c>
      <c r="D28" s="29"/>
      <c r="E28" s="29"/>
      <c r="F28" s="29"/>
      <c r="G28" s="29">
        <f>G15+G25+G8+G26</f>
        <v>-42370041</v>
      </c>
      <c r="H28" s="29">
        <f>+C28+G28</f>
        <v>-26595041</v>
      </c>
    </row>
    <row r="29" spans="1:8">
      <c r="B29" s="73"/>
      <c r="H29" s="32"/>
    </row>
    <row r="30" spans="1:8" ht="15" customHeight="1">
      <c r="A30" s="136"/>
      <c r="B30" s="136"/>
      <c r="C30" s="136"/>
      <c r="D30" s="136"/>
      <c r="E30" s="136"/>
      <c r="F30" s="136"/>
      <c r="G30" s="136"/>
      <c r="H30" s="136"/>
    </row>
    <row r="31" spans="1:8" ht="15" customHeight="1">
      <c r="A31" s="89"/>
      <c r="B31" s="89" t="str">
        <f>+balance!B80</f>
        <v>Director_______________________/Amarmandakh.S/</v>
      </c>
      <c r="C31" s="89"/>
      <c r="D31" s="89"/>
      <c r="E31" s="89"/>
      <c r="F31" s="89"/>
      <c r="G31" s="89"/>
      <c r="H31" s="89"/>
    </row>
    <row r="32" spans="1:8">
      <c r="A32" s="136"/>
      <c r="B32" s="136"/>
      <c r="C32" s="136"/>
      <c r="D32" s="136"/>
      <c r="E32" s="136"/>
      <c r="F32" s="136"/>
      <c r="G32" s="136"/>
      <c r="H32" s="136"/>
    </row>
    <row r="33" spans="2:7">
      <c r="B33" s="32" t="str">
        <f>+balance!B82</f>
        <v>Chief accountant_________________</v>
      </c>
      <c r="G33" s="32"/>
    </row>
  </sheetData>
  <mergeCells count="8">
    <mergeCell ref="A32:H32"/>
    <mergeCell ref="G1:H1"/>
    <mergeCell ref="G2:H2"/>
    <mergeCell ref="A30:H30"/>
    <mergeCell ref="A5:B5"/>
    <mergeCell ref="A4:B4"/>
    <mergeCell ref="A3:H3"/>
    <mergeCell ref="G4:H4"/>
  </mergeCells>
  <phoneticPr fontId="2" type="noConversion"/>
  <printOptions horizontalCentered="1" verticalCentered="1"/>
  <pageMargins left="0" right="0" top="0" bottom="0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workbookViewId="0">
      <selection activeCell="C56" sqref="C56"/>
    </sheetView>
  </sheetViews>
  <sheetFormatPr defaultColWidth="9.109375" defaultRowHeight="13.8"/>
  <cols>
    <col min="1" max="1" width="6.33203125" style="28" customWidth="1"/>
    <col min="2" max="2" width="3.88671875" style="28" customWidth="1"/>
    <col min="3" max="3" width="50.109375" style="28" bestFit="1" customWidth="1"/>
    <col min="4" max="5" width="15.6640625" style="28" customWidth="1"/>
    <col min="6" max="6" width="15.44140625" style="28" bestFit="1" customWidth="1"/>
    <col min="7" max="7" width="13.5546875" style="28" bestFit="1" customWidth="1"/>
    <col min="8" max="16384" width="9.109375" style="28"/>
  </cols>
  <sheetData>
    <row r="1" spans="1:7">
      <c r="A1" s="27" t="str">
        <f>+UUT!A1</f>
        <v xml:space="preserve">"DEVSHIL MANDAL"STOCK COMPANY </v>
      </c>
      <c r="B1" s="27"/>
      <c r="C1" s="27"/>
      <c r="D1" s="116"/>
      <c r="E1" s="116"/>
    </row>
    <row r="2" spans="1:7">
      <c r="A2" s="27"/>
      <c r="B2" s="27"/>
      <c r="C2" s="27"/>
      <c r="D2" s="116"/>
      <c r="E2" s="116"/>
    </row>
    <row r="3" spans="1:7">
      <c r="A3" s="129" t="s">
        <v>202</v>
      </c>
      <c r="B3" s="129"/>
      <c r="C3" s="129"/>
      <c r="D3" s="129"/>
      <c r="E3" s="129"/>
    </row>
    <row r="4" spans="1:7">
      <c r="A4" s="76"/>
      <c r="B4" s="76"/>
      <c r="C4" s="76"/>
      <c r="D4" s="76"/>
      <c r="E4" s="77"/>
    </row>
    <row r="5" spans="1:7">
      <c r="A5" s="138"/>
      <c r="B5" s="138"/>
      <c r="C5" s="138"/>
      <c r="D5" s="139">
        <v>44926</v>
      </c>
      <c r="E5" s="139"/>
    </row>
    <row r="6" spans="1:7">
      <c r="A6" s="74"/>
      <c r="B6" s="27"/>
      <c r="C6" s="27"/>
      <c r="D6" s="27"/>
      <c r="E6" s="77"/>
    </row>
    <row r="7" spans="1:7">
      <c r="A7" s="74"/>
      <c r="B7" s="27"/>
      <c r="C7" s="27"/>
      <c r="D7" s="42"/>
      <c r="E7" s="42" t="s">
        <v>140</v>
      </c>
    </row>
    <row r="8" spans="1:7" ht="15" customHeight="1">
      <c r="A8" s="137" t="s">
        <v>74</v>
      </c>
      <c r="B8" s="137" t="s">
        <v>75</v>
      </c>
      <c r="C8" s="137"/>
      <c r="D8" s="127" t="s">
        <v>141</v>
      </c>
      <c r="E8" s="125" t="s">
        <v>142</v>
      </c>
    </row>
    <row r="9" spans="1:7" ht="15" customHeight="1">
      <c r="A9" s="137"/>
      <c r="B9" s="137"/>
      <c r="C9" s="137"/>
      <c r="D9" s="128"/>
      <c r="E9" s="126"/>
    </row>
    <row r="10" spans="1:7">
      <c r="A10" s="78">
        <v>1</v>
      </c>
      <c r="B10" s="130" t="s">
        <v>203</v>
      </c>
      <c r="C10" s="131"/>
      <c r="D10" s="29"/>
      <c r="E10" s="29"/>
    </row>
    <row r="11" spans="1:7">
      <c r="A11" s="79">
        <v>1.1000000000000001</v>
      </c>
      <c r="B11" s="140" t="s">
        <v>204</v>
      </c>
      <c r="C11" s="141"/>
      <c r="D11" s="70"/>
      <c r="E11" s="70"/>
    </row>
    <row r="12" spans="1:7">
      <c r="A12" s="63" t="s">
        <v>0</v>
      </c>
      <c r="B12" s="29"/>
      <c r="C12" s="23" t="s">
        <v>205</v>
      </c>
      <c r="D12" s="63"/>
      <c r="E12" s="70"/>
    </row>
    <row r="13" spans="1:7" ht="27.6">
      <c r="A13" s="63" t="s">
        <v>1</v>
      </c>
      <c r="B13" s="29"/>
      <c r="C13" s="23" t="s">
        <v>206</v>
      </c>
      <c r="D13" s="63"/>
      <c r="E13" s="70"/>
    </row>
    <row r="14" spans="1:7">
      <c r="A14" s="63" t="s">
        <v>2</v>
      </c>
      <c r="B14" s="29"/>
      <c r="C14" s="23" t="s">
        <v>207</v>
      </c>
      <c r="D14" s="63"/>
      <c r="E14" s="70"/>
    </row>
    <row r="15" spans="1:7">
      <c r="A15" s="63" t="s">
        <v>3</v>
      </c>
      <c r="B15" s="29"/>
      <c r="C15" s="23"/>
      <c r="D15" s="53"/>
      <c r="E15" s="70"/>
    </row>
    <row r="16" spans="1:7">
      <c r="A16" s="79">
        <v>1.2000000000000002</v>
      </c>
      <c r="B16" s="140" t="s">
        <v>208</v>
      </c>
      <c r="C16" s="141"/>
      <c r="D16" s="70">
        <f>SUM(D17:D26)</f>
        <v>1262507</v>
      </c>
      <c r="E16" s="70">
        <f>SUM(E17:E26)</f>
        <v>4417362</v>
      </c>
      <c r="F16" s="32"/>
      <c r="G16" s="32"/>
    </row>
    <row r="17" spans="1:5">
      <c r="A17" s="63" t="s">
        <v>11</v>
      </c>
      <c r="B17" s="29"/>
      <c r="C17" s="23" t="s">
        <v>209</v>
      </c>
      <c r="D17" s="63"/>
      <c r="E17" s="80"/>
    </row>
    <row r="18" spans="1:5">
      <c r="A18" s="63" t="s">
        <v>12</v>
      </c>
      <c r="B18" s="29"/>
      <c r="C18" s="23" t="s">
        <v>210</v>
      </c>
      <c r="D18" s="63"/>
      <c r="E18" s="80"/>
    </row>
    <row r="19" spans="1:5">
      <c r="A19" s="63" t="s">
        <v>13</v>
      </c>
      <c r="B19" s="29"/>
      <c r="C19" s="23" t="s">
        <v>211</v>
      </c>
      <c r="D19" s="63"/>
      <c r="E19" s="80"/>
    </row>
    <row r="20" spans="1:5">
      <c r="A20" s="63" t="s">
        <v>14</v>
      </c>
      <c r="B20" s="29"/>
      <c r="C20" s="23" t="s">
        <v>212</v>
      </c>
      <c r="D20" s="63"/>
      <c r="E20" s="80"/>
    </row>
    <row r="21" spans="1:5" ht="27.6">
      <c r="A21" s="63" t="s">
        <v>15</v>
      </c>
      <c r="B21" s="29"/>
      <c r="C21" s="75" t="s">
        <v>213</v>
      </c>
      <c r="D21" s="63"/>
      <c r="E21" s="80">
        <v>347671</v>
      </c>
    </row>
    <row r="22" spans="1:5">
      <c r="A22" s="63" t="s">
        <v>16</v>
      </c>
      <c r="B22" s="29"/>
      <c r="C22" s="75" t="s">
        <v>214</v>
      </c>
      <c r="D22" s="63">
        <v>25300</v>
      </c>
      <c r="E22" s="80">
        <v>2826929</v>
      </c>
    </row>
    <row r="23" spans="1:5">
      <c r="A23" s="63" t="s">
        <v>17</v>
      </c>
      <c r="B23" s="29"/>
      <c r="C23" s="23" t="s">
        <v>215</v>
      </c>
      <c r="D23" s="63"/>
      <c r="E23" s="80"/>
    </row>
    <row r="24" spans="1:5">
      <c r="A24" s="63" t="s">
        <v>18</v>
      </c>
      <c r="B24" s="29"/>
      <c r="C24" s="23" t="s">
        <v>216</v>
      </c>
      <c r="D24" s="63">
        <v>1237207</v>
      </c>
      <c r="E24" s="80">
        <v>1242762</v>
      </c>
    </row>
    <row r="25" spans="1:5">
      <c r="A25" s="63" t="s">
        <v>19</v>
      </c>
      <c r="B25" s="29"/>
      <c r="C25" s="23" t="s">
        <v>217</v>
      </c>
      <c r="D25" s="63"/>
      <c r="E25" s="80"/>
    </row>
    <row r="26" spans="1:5">
      <c r="A26" s="63" t="s">
        <v>20</v>
      </c>
      <c r="B26" s="29"/>
      <c r="C26" s="23" t="s">
        <v>254</v>
      </c>
      <c r="D26" s="29"/>
      <c r="E26" s="80"/>
    </row>
    <row r="27" spans="1:5" ht="14.25" customHeight="1">
      <c r="A27" s="81">
        <v>1.2</v>
      </c>
      <c r="B27" s="130" t="s">
        <v>218</v>
      </c>
      <c r="C27" s="131"/>
      <c r="D27" s="80">
        <f>+D12-D16</f>
        <v>-1262507</v>
      </c>
      <c r="E27" s="80">
        <f>+E11-E16</f>
        <v>-4417362</v>
      </c>
    </row>
    <row r="28" spans="1:5">
      <c r="A28" s="78">
        <v>2</v>
      </c>
      <c r="B28" s="82"/>
      <c r="C28" s="25" t="s">
        <v>219</v>
      </c>
      <c r="D28" s="29"/>
      <c r="E28" s="70"/>
    </row>
    <row r="29" spans="1:5">
      <c r="A29" s="79">
        <v>2.1</v>
      </c>
      <c r="B29" s="82"/>
      <c r="C29" s="23" t="s">
        <v>220</v>
      </c>
      <c r="D29" s="63"/>
      <c r="E29" s="70"/>
    </row>
    <row r="30" spans="1:5">
      <c r="A30" s="79">
        <v>2.2000000000000002</v>
      </c>
      <c r="B30" s="29"/>
      <c r="C30" s="23" t="s">
        <v>221</v>
      </c>
      <c r="D30" s="63"/>
      <c r="E30" s="70"/>
    </row>
    <row r="31" spans="1:5">
      <c r="A31" s="79">
        <v>2.3000000000000003</v>
      </c>
      <c r="B31" s="29"/>
      <c r="C31" s="23" t="s">
        <v>222</v>
      </c>
      <c r="D31" s="63"/>
      <c r="E31" s="70"/>
    </row>
    <row r="32" spans="1:5">
      <c r="A32" s="79">
        <v>2.4000000000000004</v>
      </c>
      <c r="B32" s="29"/>
      <c r="C32" s="23" t="s">
        <v>223</v>
      </c>
      <c r="D32" s="63">
        <v>1000000</v>
      </c>
      <c r="E32" s="70">
        <v>4453000</v>
      </c>
    </row>
    <row r="33" spans="1:7">
      <c r="A33" s="79">
        <v>2.5</v>
      </c>
      <c r="B33" s="29"/>
      <c r="C33" s="23" t="s">
        <v>224</v>
      </c>
      <c r="D33" s="63"/>
      <c r="E33" s="70"/>
    </row>
    <row r="34" spans="1:7" ht="14.25" customHeight="1">
      <c r="A34" s="81">
        <v>2.2000000000000002</v>
      </c>
      <c r="B34" s="130" t="s">
        <v>225</v>
      </c>
      <c r="C34" s="131"/>
      <c r="D34" s="70">
        <f>SUM(D29:D33)</f>
        <v>1000000</v>
      </c>
      <c r="E34" s="70">
        <f>SUM(E29:E33)</f>
        <v>4453000</v>
      </c>
    </row>
    <row r="35" spans="1:7" ht="14.25" customHeight="1">
      <c r="A35" s="78">
        <v>3</v>
      </c>
      <c r="B35" s="130" t="s">
        <v>226</v>
      </c>
      <c r="C35" s="131"/>
      <c r="D35" s="29"/>
      <c r="E35" s="70"/>
    </row>
    <row r="36" spans="1:7">
      <c r="A36" s="79">
        <v>3.1</v>
      </c>
      <c r="B36" s="29"/>
      <c r="C36" s="23" t="s">
        <v>227</v>
      </c>
      <c r="D36" s="63"/>
      <c r="E36" s="70"/>
    </row>
    <row r="37" spans="1:7">
      <c r="A37" s="79">
        <v>3.2</v>
      </c>
      <c r="B37" s="29"/>
      <c r="C37" s="23" t="s">
        <v>228</v>
      </c>
      <c r="D37" s="63"/>
      <c r="E37" s="29"/>
    </row>
    <row r="38" spans="1:7">
      <c r="A38" s="79">
        <v>3.3000000000000003</v>
      </c>
      <c r="B38" s="29"/>
      <c r="C38" s="23" t="s">
        <v>229</v>
      </c>
      <c r="D38" s="63"/>
      <c r="E38" s="70"/>
    </row>
    <row r="39" spans="1:7">
      <c r="A39" s="79">
        <v>3.4000000000000004</v>
      </c>
      <c r="B39" s="29"/>
      <c r="C39" s="23" t="s">
        <v>230</v>
      </c>
      <c r="D39" s="63"/>
      <c r="E39" s="70"/>
    </row>
    <row r="40" spans="1:7">
      <c r="A40" s="79">
        <v>3.5</v>
      </c>
      <c r="B40" s="29"/>
      <c r="C40" s="23" t="s">
        <v>231</v>
      </c>
      <c r="D40" s="63"/>
      <c r="E40" s="70"/>
    </row>
    <row r="41" spans="1:7">
      <c r="A41" s="79">
        <v>3.6</v>
      </c>
      <c r="B41" s="29"/>
      <c r="C41" s="23" t="s">
        <v>232</v>
      </c>
      <c r="D41" s="63"/>
      <c r="E41" s="70"/>
    </row>
    <row r="42" spans="1:7">
      <c r="A42" s="79">
        <v>3.7</v>
      </c>
      <c r="B42" s="29"/>
      <c r="C42" s="23" t="s">
        <v>233</v>
      </c>
      <c r="D42" s="63"/>
      <c r="E42" s="70"/>
    </row>
    <row r="43" spans="1:7">
      <c r="A43" s="79">
        <v>3.8000000000000003</v>
      </c>
      <c r="B43" s="29"/>
      <c r="C43" s="23" t="s">
        <v>234</v>
      </c>
      <c r="D43" s="63"/>
      <c r="E43" s="70"/>
    </row>
    <row r="44" spans="1:7">
      <c r="A44" s="79">
        <v>3.9000000000000004</v>
      </c>
      <c r="B44" s="29"/>
      <c r="C44" s="23" t="s">
        <v>235</v>
      </c>
      <c r="D44" s="63"/>
      <c r="E44" s="70"/>
    </row>
    <row r="45" spans="1:7">
      <c r="A45" s="81">
        <v>3.1</v>
      </c>
      <c r="B45" s="29"/>
      <c r="C45" s="23" t="s">
        <v>236</v>
      </c>
      <c r="D45" s="63"/>
      <c r="E45" s="70"/>
    </row>
    <row r="46" spans="1:7">
      <c r="A46" s="81">
        <v>3.11</v>
      </c>
      <c r="B46" s="29"/>
      <c r="C46" s="31" t="s">
        <v>237</v>
      </c>
      <c r="D46" s="63"/>
      <c r="E46" s="70"/>
    </row>
    <row r="47" spans="1:7">
      <c r="A47" s="81">
        <v>3.2</v>
      </c>
      <c r="B47" s="29"/>
      <c r="C47" s="25" t="s">
        <v>238</v>
      </c>
      <c r="D47" s="82"/>
      <c r="E47" s="64">
        <f>+SUM(E36:E46)</f>
        <v>0</v>
      </c>
    </row>
    <row r="48" spans="1:7" ht="14.25" customHeight="1">
      <c r="A48" s="78">
        <v>4</v>
      </c>
      <c r="B48" s="134" t="s">
        <v>239</v>
      </c>
      <c r="C48" s="135"/>
      <c r="D48" s="64">
        <f>+D27+D34+D47</f>
        <v>-262507</v>
      </c>
      <c r="E48" s="64">
        <f>+E27+E34+E47</f>
        <v>35638</v>
      </c>
      <c r="F48" s="83"/>
      <c r="G48" s="84"/>
    </row>
    <row r="49" spans="1:6" ht="27.6">
      <c r="A49" s="79">
        <v>5.1000000000000005</v>
      </c>
      <c r="B49" s="29"/>
      <c r="C49" s="25" t="s">
        <v>240</v>
      </c>
      <c r="D49" s="82">
        <v>16785268</v>
      </c>
      <c r="E49" s="70">
        <f>+D50</f>
        <v>16522761</v>
      </c>
      <c r="F49" s="84"/>
    </row>
    <row r="50" spans="1:6">
      <c r="A50" s="79">
        <v>5.2</v>
      </c>
      <c r="B50" s="29"/>
      <c r="C50" s="25" t="s">
        <v>241</v>
      </c>
      <c r="D50" s="82">
        <f>+balance!C9</f>
        <v>16522761</v>
      </c>
      <c r="E50" s="70">
        <f>+E48+E49</f>
        <v>16558399</v>
      </c>
      <c r="F50" s="83"/>
    </row>
    <row r="51" spans="1:6">
      <c r="A51" s="47"/>
      <c r="B51" s="73"/>
      <c r="C51" s="47"/>
      <c r="D51" s="47"/>
      <c r="E51" s="47">
        <f>E50-balance!D9</f>
        <v>0</v>
      </c>
      <c r="F51" s="84"/>
    </row>
    <row r="52" spans="1:6">
      <c r="B52" s="136"/>
      <c r="C52" s="136"/>
      <c r="D52" s="136"/>
      <c r="E52" s="136"/>
    </row>
    <row r="53" spans="1:6">
      <c r="C53" s="45" t="str">
        <f>+balance!B80</f>
        <v>Director_______________________/Amarmandakh.S/</v>
      </c>
    </row>
    <row r="54" spans="1:6">
      <c r="B54" s="136"/>
      <c r="C54" s="136"/>
      <c r="D54" s="136"/>
      <c r="E54" s="136"/>
    </row>
    <row r="55" spans="1:6">
      <c r="C55" s="32" t="str">
        <f>+balance!B82</f>
        <v>Chief accountant_________________</v>
      </c>
    </row>
  </sheetData>
  <mergeCells count="18">
    <mergeCell ref="B35:C35"/>
    <mergeCell ref="B48:C48"/>
    <mergeCell ref="B52:E52"/>
    <mergeCell ref="B54:E54"/>
    <mergeCell ref="B10:C10"/>
    <mergeCell ref="B11:C11"/>
    <mergeCell ref="B16:C16"/>
    <mergeCell ref="B27:C27"/>
    <mergeCell ref="B34:C34"/>
    <mergeCell ref="D1:E1"/>
    <mergeCell ref="D2:E2"/>
    <mergeCell ref="A3:E3"/>
    <mergeCell ref="B8:C9"/>
    <mergeCell ref="E8:E9"/>
    <mergeCell ref="A8:A9"/>
    <mergeCell ref="A5:C5"/>
    <mergeCell ref="D8:D9"/>
    <mergeCell ref="D5:E5"/>
  </mergeCells>
  <phoneticPr fontId="0" type="noConversion"/>
  <printOptions horizontalCentered="1"/>
  <pageMargins left="0.5" right="0.2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Nuur</vt:lpstr>
      <vt:lpstr>balance</vt:lpstr>
      <vt:lpstr>OUDT</vt:lpstr>
      <vt:lpstr>UUT</vt:lpstr>
      <vt:lpstr>MGT</vt:lpstr>
    </vt:vector>
  </TitlesOfParts>
  <Company>Rich-Mogol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Yanjindulam</dc:creator>
  <cp:lastModifiedBy>Micky</cp:lastModifiedBy>
  <cp:lastPrinted>2010-02-11T23:50:23Z</cp:lastPrinted>
  <dcterms:created xsi:type="dcterms:W3CDTF">2001-10-18T18:43:08Z</dcterms:created>
  <dcterms:modified xsi:type="dcterms:W3CDTF">2023-02-10T17:38:30Z</dcterms:modified>
</cp:coreProperties>
</file>