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OneDrive - Hera Equipment\Desktop\Remicon\Balance english format\"/>
    </mc:Choice>
  </mc:AlternateContent>
  <bookViews>
    <workbookView xWindow="0" yWindow="0" windowWidth="28800" windowHeight="12135" tabRatio="860" activeTab="3"/>
  </bookViews>
  <sheets>
    <sheet name="balance" sheetId="4" r:id="rId1"/>
    <sheet name="OUDT" sheetId="2" r:id="rId2"/>
    <sheet name="UUT" sheetId="5" r:id="rId3"/>
    <sheet name="MGT" sheetId="3" r:id="rId4"/>
  </sheets>
  <calcPr calcId="152511"/>
</workbook>
</file>

<file path=xl/calcChain.xml><?xml version="1.0" encoding="utf-8"?>
<calcChain xmlns="http://schemas.openxmlformats.org/spreadsheetml/2006/main">
  <c r="E35" i="3" l="1"/>
  <c r="E46" i="3"/>
  <c r="E28" i="3"/>
  <c r="E27" i="3"/>
  <c r="E16" i="3"/>
  <c r="E11" i="3"/>
  <c r="I25" i="5"/>
  <c r="G28" i="5"/>
  <c r="C28" i="5"/>
  <c r="H20" i="5"/>
  <c r="G20" i="5"/>
  <c r="C20" i="5"/>
  <c r="G18" i="5"/>
  <c r="I9" i="5"/>
  <c r="I10" i="5"/>
  <c r="C10" i="5"/>
  <c r="I8" i="5"/>
  <c r="B69" i="2"/>
  <c r="C68" i="2"/>
  <c r="B68" i="2"/>
  <c r="C58" i="2"/>
  <c r="B58" i="2"/>
  <c r="C50" i="2"/>
  <c r="B50" i="2"/>
  <c r="B49" i="2"/>
  <c r="C48" i="2"/>
  <c r="C49" i="2"/>
  <c r="C24" i="2"/>
  <c r="B24" i="2"/>
  <c r="C17" i="2"/>
  <c r="B17" i="2"/>
  <c r="C20" i="2"/>
  <c r="B6" i="2"/>
  <c r="B16" i="2" s="1"/>
  <c r="C6" i="2"/>
  <c r="C16" i="2" s="1"/>
  <c r="C13" i="2"/>
  <c r="B13" i="2"/>
  <c r="C67" i="2" l="1"/>
  <c r="B67" i="2"/>
  <c r="D67" i="4"/>
  <c r="C67" i="4"/>
  <c r="D54" i="4"/>
  <c r="C54" i="4"/>
  <c r="B71" i="2" l="1"/>
  <c r="C69" i="2"/>
  <c r="C71" i="2" s="1"/>
  <c r="D47" i="4"/>
  <c r="D55" i="4" s="1"/>
  <c r="D69" i="4" s="1"/>
  <c r="C47" i="4"/>
  <c r="C55" i="4" s="1"/>
  <c r="C69" i="4" s="1"/>
  <c r="D30" i="4"/>
  <c r="D31" i="4" s="1"/>
  <c r="C30" i="4"/>
  <c r="D17" i="4"/>
  <c r="C17" i="4"/>
  <c r="C31" i="4" s="1"/>
  <c r="D27" i="3" l="1"/>
  <c r="D34" i="3"/>
  <c r="E34" i="3"/>
  <c r="E47" i="3"/>
  <c r="E48" i="3" s="1"/>
  <c r="D48" i="3" l="1"/>
  <c r="I11" i="5" l="1"/>
  <c r="I12" i="5"/>
  <c r="I13" i="5"/>
  <c r="I14" i="5"/>
  <c r="I15" i="5"/>
  <c r="I16" i="5"/>
  <c r="I17" i="5"/>
  <c r="I21" i="5"/>
  <c r="I22" i="5"/>
  <c r="I23" i="5"/>
  <c r="I24" i="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</calcChain>
</file>

<file path=xl/comments1.xml><?xml version="1.0" encoding="utf-8"?>
<comments xmlns="http://schemas.openxmlformats.org/spreadsheetml/2006/main">
  <authors>
    <author>Nomin</author>
  </authors>
  <commentList>
    <comment ref="A32" authorId="0" shapeId="0">
      <text>
        <r>
          <rPr>
            <b/>
            <sz val="9"/>
            <color indexed="81"/>
            <rFont val="Tahoma"/>
            <family val="2"/>
          </rPr>
          <t>Puntsag:</t>
        </r>
        <r>
          <rPr>
            <sz val="9"/>
            <color indexed="81"/>
            <rFont val="Tahoma"/>
            <family val="2"/>
          </rPr>
          <t xml:space="preserve">
Purchase of supply materials for the factory - хангамжийн материал.
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Nomin:</t>
        </r>
        <r>
          <rPr>
            <sz val="9"/>
            <color indexed="81"/>
            <rFont val="Tahoma"/>
            <family val="2"/>
          </rPr>
          <t xml:space="preserve">
Бартерын байр борлуулах зуучлалын хөлс, ШШГ-ийн зардал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Nomin:</t>
        </r>
        <r>
          <rPr>
            <sz val="9"/>
            <color indexed="81"/>
            <rFont val="Tahoma"/>
            <family val="2"/>
          </rPr>
          <t xml:space="preserve">
гэрээт ажлын хөлс буюу бусдаар гүйцэтгүүлсэн ажлын хөлс</t>
        </r>
      </text>
    </comment>
    <comment ref="A54" authorId="0" shapeId="0">
      <text>
        <r>
          <rPr>
            <b/>
            <sz val="9"/>
            <color indexed="81"/>
            <rFont val="Tahoma"/>
            <family val="2"/>
          </rPr>
          <t>Nomin:</t>
        </r>
        <r>
          <rPr>
            <sz val="9"/>
            <color indexed="81"/>
            <rFont val="Tahoma"/>
            <family val="2"/>
          </rPr>
          <t xml:space="preserve">
2014 onoos umnu gain-iig loss-toi ni niiluulj net dungeer 'loss' nudend tailagnadag bsan.</t>
        </r>
      </text>
    </comment>
  </commentList>
</comments>
</file>

<file path=xl/sharedStrings.xml><?xml version="1.0" encoding="utf-8"?>
<sst xmlns="http://schemas.openxmlformats.org/spreadsheetml/2006/main" count="295" uniqueCount="274">
  <si>
    <t>¹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</si>
  <si>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</si>
  <si>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</si>
  <si>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</si>
  <si>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</si>
  <si>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</si>
  <si>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</si>
  <si>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</si>
  <si>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</si>
  <si>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</si>
  <si>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</si>
  <si>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</si>
  <si>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</si>
  <si>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</si>
  <si>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</si>
  <si>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Row No.</t>
  </si>
  <si>
    <t>Items</t>
  </si>
  <si>
    <t>Cash and cash equivalent</t>
  </si>
  <si>
    <t>Accounts receivable</t>
  </si>
  <si>
    <t>Allowance for bad debts</t>
  </si>
  <si>
    <t>Other receivable</t>
  </si>
  <si>
    <t>ASSETS</t>
  </si>
  <si>
    <t>Fixed asset</t>
  </si>
  <si>
    <t>Accumulated depreciation</t>
  </si>
  <si>
    <t>Other fixed assets</t>
  </si>
  <si>
    <t>Building under construction</t>
  </si>
  <si>
    <t>Intangible asset</t>
  </si>
  <si>
    <t>Investment and other assets</t>
  </si>
  <si>
    <t>Unrealized loss on long term investments</t>
  </si>
  <si>
    <t>TOTAL ASSET</t>
  </si>
  <si>
    <t>LIABILITIES AND OWNER'S EQUITY</t>
  </si>
  <si>
    <t xml:space="preserve">    LIABILITY</t>
  </si>
  <si>
    <t>Accounts payable</t>
  </si>
  <si>
    <t>Personal income tax payable</t>
  </si>
  <si>
    <t>VAT payable</t>
  </si>
  <si>
    <t>Other tax payables</t>
  </si>
  <si>
    <t>Social &amp; health insurance payable</t>
  </si>
  <si>
    <t>Dividend payable</t>
  </si>
  <si>
    <t>Short term bank loan</t>
  </si>
  <si>
    <t>Other payables</t>
  </si>
  <si>
    <t>Unearned revenue</t>
  </si>
  <si>
    <t>Long term loans</t>
  </si>
  <si>
    <t>Long term bonds payable</t>
  </si>
  <si>
    <t>Allowance for long term liabilities</t>
  </si>
  <si>
    <t>STOCKHOLDERS' EQUITY</t>
  </si>
  <si>
    <t>Share :    а) government</t>
  </si>
  <si>
    <t xml:space="preserve">               b) private</t>
  </si>
  <si>
    <t>Treasury stock</t>
  </si>
  <si>
    <t>Total stock</t>
  </si>
  <si>
    <t>Additional paid-in capital</t>
  </si>
  <si>
    <t>Revaluation surplus</t>
  </si>
  <si>
    <t xml:space="preserve">Other capital </t>
  </si>
  <si>
    <t>Retained earnings</t>
  </si>
  <si>
    <t xml:space="preserve">            Current year</t>
  </si>
  <si>
    <t xml:space="preserve">            Prior period</t>
  </si>
  <si>
    <t>From which: Minority interest</t>
  </si>
  <si>
    <t xml:space="preserve">TOTAL LIABILITIES &amp; OWNER' EQUITY </t>
  </si>
  <si>
    <t>Director_______________________</t>
  </si>
  <si>
    <t>Chief accountant_________________</t>
  </si>
  <si>
    <t>INCOME STATEMENT</t>
  </si>
  <si>
    <t>(MNT)</t>
  </si>
  <si>
    <t>Preveous year period</t>
  </si>
  <si>
    <t>Current period</t>
  </si>
  <si>
    <t xml:space="preserve">    Sales allowance and returns</t>
  </si>
  <si>
    <t xml:space="preserve">    Sales discount</t>
  </si>
  <si>
    <t>Cost of goods sold</t>
  </si>
  <si>
    <t xml:space="preserve">Operating expense (selling &amp; administrative) </t>
  </si>
  <si>
    <t>Total operating expense</t>
  </si>
  <si>
    <t>Operating income</t>
  </si>
  <si>
    <t xml:space="preserve">     Penalty and allowance </t>
  </si>
  <si>
    <t xml:space="preserve">     Bond/Security discount or premium amortization</t>
  </si>
  <si>
    <t>Profit before tax</t>
  </si>
  <si>
    <t xml:space="preserve">   Income tax expense</t>
  </si>
  <si>
    <t>Net income</t>
  </si>
  <si>
    <t>STATEMENT OF STOCKHOLDERS' EQUITY</t>
  </si>
  <si>
    <t>ITEMS</t>
  </si>
  <si>
    <t xml:space="preserve">Capital </t>
  </si>
  <si>
    <t>Paid-in capital</t>
  </si>
  <si>
    <t>Foreign currency translation gain &amp; loss</t>
  </si>
  <si>
    <t>TOTAL</t>
  </si>
  <si>
    <t>Change in accounting principle</t>
  </si>
  <si>
    <t>Adjusted balance</t>
  </si>
  <si>
    <t>Increase or decrease in fixed asset revaluation</t>
  </si>
  <si>
    <t>Increase or decrease in investment revaluation</t>
  </si>
  <si>
    <t>Unrealized gain or loss of long term investment</t>
  </si>
  <si>
    <t>Net income (loss) of current period</t>
  </si>
  <si>
    <t>Dividend</t>
  </si>
  <si>
    <t>Issued capital</t>
  </si>
  <si>
    <t>Unrealized gain or loss</t>
  </si>
  <si>
    <t>CASH FLOW STATEMENT</t>
  </si>
  <si>
    <t>Cash flows from operating activities</t>
  </si>
  <si>
    <t xml:space="preserve">   Cash inflow </t>
  </si>
  <si>
    <t xml:space="preserve">      Cash sales and collections from customers</t>
  </si>
  <si>
    <t xml:space="preserve">      Cash from supplementary service and manufacturing</t>
  </si>
  <si>
    <t xml:space="preserve">   Cash outflow</t>
  </si>
  <si>
    <t xml:space="preserve">      Employees' salary payment</t>
  </si>
  <si>
    <t xml:space="preserve">      Social Security tax payment</t>
  </si>
  <si>
    <t xml:space="preserve">      Merchandise purchase</t>
  </si>
  <si>
    <t xml:space="preserve">      Cash paid for utility expenses</t>
  </si>
  <si>
    <t xml:space="preserve">      Fuel, petrol, transportation fee, spare part purchase</t>
  </si>
  <si>
    <t xml:space="preserve">      Other payments to suppliers</t>
  </si>
  <si>
    <t xml:space="preserve">      Paid interest</t>
  </si>
  <si>
    <t xml:space="preserve">      Paid tax</t>
  </si>
  <si>
    <t xml:space="preserve">      Paid insurance premuim</t>
  </si>
  <si>
    <t>Net cash from operating activities</t>
  </si>
  <si>
    <t>Cash flows from investing activities</t>
  </si>
  <si>
    <t xml:space="preserve">      Cash from selling assets</t>
  </si>
  <si>
    <t xml:space="preserve">      Noncurrent asset acquisition</t>
  </si>
  <si>
    <t xml:space="preserve">      Cash from investment sales</t>
  </si>
  <si>
    <t xml:space="preserve">      Investment purchase</t>
  </si>
  <si>
    <t xml:space="preserve">      Dividend/interest received</t>
  </si>
  <si>
    <t>Net cash from investing activities</t>
  </si>
  <si>
    <t>Cash flows from financing activities</t>
  </si>
  <si>
    <t xml:space="preserve">      Cash from stock issuance</t>
  </si>
  <si>
    <t xml:space="preserve">      Bank loan</t>
  </si>
  <si>
    <t xml:space="preserve">      Financial leasing payment</t>
  </si>
  <si>
    <t xml:space="preserve">      Loan payment</t>
  </si>
  <si>
    <t xml:space="preserve">      Funding from government</t>
  </si>
  <si>
    <t xml:space="preserve">      Donations </t>
  </si>
  <si>
    <t xml:space="preserve">      Current portion payment of long term liabilities </t>
  </si>
  <si>
    <t xml:space="preserve">      Stock reacquisition</t>
  </si>
  <si>
    <t xml:space="preserve">      Dividend paid in cash</t>
  </si>
  <si>
    <t xml:space="preserve">      Interest income</t>
  </si>
  <si>
    <t xml:space="preserve">      Gain or loss from forex </t>
  </si>
  <si>
    <t>Net cash from financing activities</t>
  </si>
  <si>
    <t>Net cash movement</t>
  </si>
  <si>
    <t>Cash &amp; cash equivalent at the beginning of period</t>
  </si>
  <si>
    <t>Cash &amp; cash equivalent at the end of period</t>
  </si>
  <si>
    <t xml:space="preserve">BALANCE SHEET </t>
  </si>
  <si>
    <t>Remicon JSC</t>
  </si>
  <si>
    <t>1.</t>
  </si>
  <si>
    <t>1.1.</t>
  </si>
  <si>
    <t xml:space="preserve">     Current Asset</t>
  </si>
  <si>
    <t>1,1,1</t>
  </si>
  <si>
    <t>1,1,2</t>
  </si>
  <si>
    <t>Short term investment</t>
  </si>
  <si>
    <t>1,1,3</t>
  </si>
  <si>
    <t>Devaluation</t>
  </si>
  <si>
    <t>1,1,4</t>
  </si>
  <si>
    <t>1,1,5</t>
  </si>
  <si>
    <t>1,1,6</t>
  </si>
  <si>
    <t>1,1,7</t>
  </si>
  <si>
    <t xml:space="preserve">Inventory </t>
  </si>
  <si>
    <t>1,1,8</t>
  </si>
  <si>
    <t>Work in progress</t>
  </si>
  <si>
    <t>1,1,9</t>
  </si>
  <si>
    <t>Prepayment</t>
  </si>
  <si>
    <t>1,1,10</t>
  </si>
  <si>
    <t>Assets classified as held for sale</t>
  </si>
  <si>
    <t>1,1,20</t>
  </si>
  <si>
    <t>Total Current Asset</t>
  </si>
  <si>
    <t>1,2,</t>
  </si>
  <si>
    <t>Fixed Assets</t>
  </si>
  <si>
    <t>1,2,1</t>
  </si>
  <si>
    <t>1,2,2</t>
  </si>
  <si>
    <t>1,2,3</t>
  </si>
  <si>
    <t>1,2,4</t>
  </si>
  <si>
    <t>1,2,5</t>
  </si>
  <si>
    <t>1,2,6</t>
  </si>
  <si>
    <t>1,2,7</t>
  </si>
  <si>
    <t>1,2,8</t>
  </si>
  <si>
    <t>1,2,9</t>
  </si>
  <si>
    <t>1,2,10</t>
  </si>
  <si>
    <t>1,2,11</t>
  </si>
  <si>
    <t>Geological exploration expenses</t>
  </si>
  <si>
    <t>1,2,20</t>
  </si>
  <si>
    <t>Total Fixed Assets</t>
  </si>
  <si>
    <t>2,1,1</t>
  </si>
  <si>
    <t>Current Liability</t>
  </si>
  <si>
    <t>2,1,1,1</t>
  </si>
  <si>
    <t>2,1,1,2</t>
  </si>
  <si>
    <t>Salaries Payable</t>
  </si>
  <si>
    <t>2,1,1,3</t>
  </si>
  <si>
    <t>Corporate income taxpayable</t>
  </si>
  <si>
    <t>2,1,1,4</t>
  </si>
  <si>
    <t>2,1,1,5</t>
  </si>
  <si>
    <t>2,1,1,6</t>
  </si>
  <si>
    <t>2,1,1,7</t>
  </si>
  <si>
    <t>2,1,1,8</t>
  </si>
  <si>
    <t>2,1,1,9</t>
  </si>
  <si>
    <t>2,1,1,10</t>
  </si>
  <si>
    <t>Other short term payables</t>
  </si>
  <si>
    <t>2,1,1,11</t>
  </si>
  <si>
    <t>2,1,1,12</t>
  </si>
  <si>
    <t>2,1,1,20</t>
  </si>
  <si>
    <t>Total Current Liabilities</t>
  </si>
  <si>
    <t>2,1,2</t>
  </si>
  <si>
    <t>Long Term Liabilities</t>
  </si>
  <si>
    <t>2,1,2,1</t>
  </si>
  <si>
    <t>Deferred tax liability</t>
  </si>
  <si>
    <t>2,1,2,2</t>
  </si>
  <si>
    <t>2,1,2,3</t>
  </si>
  <si>
    <t>2,1,2,4</t>
  </si>
  <si>
    <t>2,1,2,5</t>
  </si>
  <si>
    <t>2,1,2,20</t>
  </si>
  <si>
    <t>Total Long Term Liabilities</t>
  </si>
  <si>
    <t>2,2,20</t>
  </si>
  <si>
    <t>Total Liabilities</t>
  </si>
  <si>
    <t>2,3,1</t>
  </si>
  <si>
    <t>2,3,2</t>
  </si>
  <si>
    <t>2,3,3</t>
  </si>
  <si>
    <t>2,3,4</t>
  </si>
  <si>
    <t>2,3,5</t>
  </si>
  <si>
    <t>2,3,6</t>
  </si>
  <si>
    <t>2,3,7</t>
  </si>
  <si>
    <t>2,3,8</t>
  </si>
  <si>
    <t>2,3,8,1</t>
  </si>
  <si>
    <t>2,3,8,2</t>
  </si>
  <si>
    <t>2,3,20</t>
  </si>
  <si>
    <t>Total Stockholders' Equity</t>
  </si>
  <si>
    <t>2,5,20</t>
  </si>
  <si>
    <t xml:space="preserve">INCOME STATEMENT </t>
  </si>
  <si>
    <t>Production volume (m3)</t>
  </si>
  <si>
    <t>Sales income</t>
  </si>
  <si>
    <t>Concrete sales income</t>
  </si>
  <si>
    <t>Pump rental income</t>
  </si>
  <si>
    <t>Fuel sales income</t>
  </si>
  <si>
    <t>Cement sales income</t>
  </si>
  <si>
    <t>Rental income</t>
  </si>
  <si>
    <t>Plant rental income</t>
  </si>
  <si>
    <t>Other sales income</t>
  </si>
  <si>
    <t>Direct material</t>
  </si>
  <si>
    <t>Direct labour</t>
  </si>
  <si>
    <t>Overheads</t>
  </si>
  <si>
    <t>Depreciation</t>
  </si>
  <si>
    <t>Gross profit</t>
  </si>
  <si>
    <t>Payroll expenses</t>
  </si>
  <si>
    <t>Social and health insurance expenses</t>
  </si>
  <si>
    <t>Business trip expenses</t>
  </si>
  <si>
    <t>Postal and communication expenses</t>
  </si>
  <si>
    <t>Office rental expenses</t>
  </si>
  <si>
    <t>Utility expenses</t>
  </si>
  <si>
    <t>Supplies expenses</t>
  </si>
  <si>
    <t>Бартерын байр борлуулатын зардал</t>
  </si>
  <si>
    <t>Advertisement expenses</t>
  </si>
  <si>
    <t>Fuel expenses</t>
  </si>
  <si>
    <t>Transportation expenses</t>
  </si>
  <si>
    <t>Repair and maintenance expenses</t>
  </si>
  <si>
    <t>Interest expense</t>
  </si>
  <si>
    <t>Financial cost</t>
  </si>
  <si>
    <t>Tax expenses</t>
  </si>
  <si>
    <t>Insurance expense</t>
  </si>
  <si>
    <t>Contract works</t>
  </si>
  <si>
    <t>Labor safety expenses</t>
  </si>
  <si>
    <t>Environmental expenses</t>
  </si>
  <si>
    <t>Meal allowance expense</t>
  </si>
  <si>
    <t xml:space="preserve">Provision on doubtful receivables </t>
  </si>
  <si>
    <t xml:space="preserve">      Other operating expenses</t>
  </si>
  <si>
    <t>Non-operating income</t>
  </si>
  <si>
    <t xml:space="preserve">     Income from overdue interest on litigation receivables</t>
  </si>
  <si>
    <t xml:space="preserve">     Gain on fixed asset sold, rejected</t>
  </si>
  <si>
    <t xml:space="preserve">     Gain  on currency exchange difference</t>
  </si>
  <si>
    <t xml:space="preserve">     Other non-operating income</t>
  </si>
  <si>
    <t>Total non-operating income</t>
  </si>
  <si>
    <t>Non-operating expense</t>
  </si>
  <si>
    <t xml:space="preserve">Penalty and allowance </t>
  </si>
  <si>
    <t>Loss on fixed asset sold, rejected</t>
  </si>
  <si>
    <t>Loss on currency exchange difference</t>
  </si>
  <si>
    <t>Bond/Security discount or premium amortization</t>
  </si>
  <si>
    <t>Grant expenses</t>
  </si>
  <si>
    <t>Meeting expenses</t>
  </si>
  <si>
    <t>Other non-operating expenses</t>
  </si>
  <si>
    <t>Total non-operating expense</t>
  </si>
  <si>
    <t>Total non-operating income(expense)</t>
  </si>
  <si>
    <t>Net profit (loss)</t>
  </si>
  <si>
    <t>Income statement, 2021</t>
  </si>
  <si>
    <t>Cost of fuel</t>
  </si>
  <si>
    <t>Cost of othes sales</t>
  </si>
  <si>
    <t>Balance as at 31 Dec 2019</t>
  </si>
  <si>
    <t>Balance as at 31 Dec 2020</t>
  </si>
  <si>
    <t>Balance as at 31 Dec 2021</t>
  </si>
  <si>
    <t xml:space="preserve">      TAX return</t>
  </si>
  <si>
    <t xml:space="preserve">      Cash from other</t>
  </si>
  <si>
    <t xml:space="preserve">      Paid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</si>
</sst>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?"/>
    <numFmt numFmtId="167" formatCode="#,##0.0"/>
    <numFmt numFmtId="168" formatCode="[$-409]mmmm\ d\,\ yyyy;@"/>
    <numFmt numFmtId="169" formatCode="[$-409]dd\-mmm\-yy;@"/>
    <numFmt numFmtId="170" formatCode="_(&quot;$&quot;* #,##0.00_);_(&quot;$&quot;* \(#,##0.00\);_(&quot;$&quot;* &quot;-&quot;??_);_(@_)"/>
    <numFmt numFmtId="171" formatCode="_-* #,##0.00_₮_-;\-* #,##0.00_₮_-;_-* &quot;-&quot;??_₮_-;_-@_-"/>
    <numFmt numFmtId="172" formatCode="_-* #,##0.00_р_._-;\-* #,##0.00_р_._-;_-* &quot;-&quot;??_р_._-;_-@_-"/>
    <numFmt numFmtId="173" formatCode="_(* #,##0_);_(* \(#,##0\);_(* &quot;-&quot;??_);_(@_)"/>
    <numFmt numFmtId="174" formatCode="General_)"/>
  </numFmts>
  <fonts count="43" x14ac:knownFonts="1">
    <font>
      <sz val="10"/>
      <name val="Arial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Arial Mon"/>
      <family val="2"/>
    </font>
    <font>
      <sz val="10"/>
      <name val="Times New Roman Mon"/>
      <family val="1"/>
    </font>
    <font>
      <b/>
      <sz val="10"/>
      <name val="Times New Roman Mon"/>
      <family val="1"/>
    </font>
    <font>
      <sz val="11"/>
      <name val="Times New Roman Mon"/>
      <family val="1"/>
    </font>
    <font>
      <sz val="8"/>
      <name val="Arial"/>
      <family val="2"/>
    </font>
    <font>
      <b/>
      <sz val="10"/>
      <color indexed="8"/>
      <name val="Arial Mon"/>
      <family val="2"/>
    </font>
    <font>
      <sz val="8"/>
      <color indexed="8"/>
      <name val="Times New Roman Mon"/>
      <family val="1"/>
    </font>
    <font>
      <sz val="12"/>
      <color indexed="8"/>
      <name val="Times New Roman Mon"/>
      <family val="1"/>
    </font>
    <font>
      <sz val="10"/>
      <name val="Arial Mon"/>
      <family val="2"/>
    </font>
    <font>
      <sz val="8.5"/>
      <name val="Arial Mon"/>
      <family val="2"/>
    </font>
    <font>
      <sz val="8.5"/>
      <color indexed="8"/>
      <name val="Arial Mon"/>
      <family val="2"/>
    </font>
    <font>
      <sz val="10"/>
      <color indexed="8"/>
      <name val="Arial Mon"/>
      <family val="2"/>
    </font>
    <font>
      <sz val="11"/>
      <color indexed="8"/>
      <name val="Arial Mon"/>
      <family val="2"/>
    </font>
    <font>
      <sz val="8"/>
      <color indexed="8"/>
      <name val="Arial Mon"/>
      <family val="2"/>
    </font>
    <font>
      <sz val="8.5"/>
      <name val="Times New Roman Mon"/>
      <family val="1"/>
    </font>
    <font>
      <u/>
      <sz val="11"/>
      <name val="Arial Mon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u/>
      <sz val="11"/>
      <name val="Times New Roman"/>
      <family val="1"/>
    </font>
    <font>
      <sz val="11"/>
      <color indexed="8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 Mon"/>
      <family val="1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 Mon"/>
      <family val="2"/>
    </font>
    <font>
      <sz val="10"/>
      <color rgb="FFFF0000"/>
      <name val="Times New Roman Mo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4">
    <xf numFmtId="0" fontId="0" fillId="0" borderId="0"/>
    <xf numFmtId="164" fontId="2" fillId="0" borderId="0" applyFont="0" applyFill="0" applyBorder="0" applyAlignment="0" applyProtection="0"/>
    <xf numFmtId="0" fontId="30" fillId="0" borderId="0"/>
    <xf numFmtId="0" fontId="2" fillId="0" borderId="0"/>
    <xf numFmtId="0" fontId="30" fillId="3" borderId="0" applyNumberFormat="0" applyBorder="0" applyAlignment="0" applyProtection="0"/>
    <xf numFmtId="43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0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4" fontId="2" fillId="0" borderId="0"/>
    <xf numFmtId="174" fontId="2" fillId="0" borderId="0"/>
    <xf numFmtId="0" fontId="34" fillId="0" borderId="0"/>
    <xf numFmtId="0" fontId="2" fillId="0" borderId="0"/>
    <xf numFmtId="173" fontId="34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174" fontId="2" fillId="0" borderId="0"/>
    <xf numFmtId="0" fontId="36" fillId="0" borderId="0"/>
    <xf numFmtId="0" fontId="34" fillId="0" borderId="0"/>
    <xf numFmtId="0" fontId="31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0" fillId="0" borderId="0"/>
    <xf numFmtId="0" fontId="2" fillId="0" borderId="0"/>
    <xf numFmtId="0" fontId="37" fillId="0" borderId="0"/>
    <xf numFmtId="0" fontId="2" fillId="0" borderId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quotePrefix="1" applyFont="0" applyFill="0" applyBorder="0" applyAlignment="0">
      <protection locked="0"/>
    </xf>
  </cellStyleXfs>
  <cellXfs count="17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3" xfId="0" applyFont="1" applyBorder="1"/>
    <xf numFmtId="164" fontId="4" fillId="0" borderId="3" xfId="1" applyFont="1" applyBorder="1"/>
    <xf numFmtId="0" fontId="5" fillId="0" borderId="3" xfId="0" applyFont="1" applyBorder="1"/>
    <xf numFmtId="164" fontId="10" fillId="0" borderId="0" xfId="1" applyFont="1" applyAlignment="1">
      <alignment horizontal="left" vertical="center"/>
    </xf>
    <xf numFmtId="164" fontId="11" fillId="0" borderId="0" xfId="1" applyFont="1"/>
    <xf numFmtId="164" fontId="7" fillId="0" borderId="0" xfId="1" applyFont="1" applyAlignment="1">
      <alignment horizontal="center"/>
    </xf>
    <xf numFmtId="164" fontId="0" fillId="0" borderId="0" xfId="1" applyFont="1" applyBorder="1"/>
    <xf numFmtId="164" fontId="0" fillId="0" borderId="3" xfId="1" applyFont="1" applyBorder="1"/>
    <xf numFmtId="164" fontId="13" fillId="0" borderId="0" xfId="1" applyFont="1" applyBorder="1" applyAlignment="1">
      <alignment horizontal="left" vertical="center"/>
    </xf>
    <xf numFmtId="164" fontId="16" fillId="0" borderId="3" xfId="1" applyFont="1" applyBorder="1" applyAlignment="1">
      <alignment horizontal="left" vertical="center"/>
    </xf>
    <xf numFmtId="2" fontId="4" fillId="0" borderId="0" xfId="0" applyNumberFormat="1" applyFont="1"/>
    <xf numFmtId="0" fontId="4" fillId="0" borderId="1" xfId="0" applyFont="1" applyBorder="1"/>
    <xf numFmtId="0" fontId="6" fillId="0" borderId="0" xfId="0" applyFont="1" applyBorder="1"/>
    <xf numFmtId="164" fontId="9" fillId="0" borderId="0" xfId="1" applyFont="1" applyBorder="1" applyAlignment="1">
      <alignment horizontal="left" vertical="center"/>
    </xf>
    <xf numFmtId="164" fontId="18" fillId="0" borderId="0" xfId="1" applyFont="1" applyAlignment="1">
      <alignment horizontal="left" vertical="center"/>
    </xf>
    <xf numFmtId="166" fontId="16" fillId="0" borderId="3" xfId="1" applyNumberFormat="1" applyFont="1" applyBorder="1" applyAlignment="1">
      <alignment horizontal="left" vertical="center"/>
    </xf>
    <xf numFmtId="164" fontId="8" fillId="0" borderId="3" xfId="1" applyFont="1" applyBorder="1" applyAlignment="1">
      <alignment horizontal="left" vertical="center"/>
    </xf>
    <xf numFmtId="165" fontId="16" fillId="0" borderId="3" xfId="1" applyNumberFormat="1" applyFont="1" applyBorder="1" applyAlignment="1">
      <alignment horizontal="left" vertical="center"/>
    </xf>
    <xf numFmtId="2" fontId="16" fillId="0" borderId="3" xfId="1" applyNumberFormat="1" applyFont="1" applyBorder="1" applyAlignment="1">
      <alignment horizontal="left" vertical="center"/>
    </xf>
    <xf numFmtId="164" fontId="19" fillId="0" borderId="3" xfId="1" applyFont="1" applyBorder="1" applyAlignment="1">
      <alignment horizontal="right" vertical="center"/>
    </xf>
    <xf numFmtId="164" fontId="4" fillId="0" borderId="0" xfId="0" applyNumberFormat="1" applyFont="1"/>
    <xf numFmtId="164" fontId="4" fillId="0" borderId="1" xfId="1" applyFont="1" applyBorder="1"/>
    <xf numFmtId="164" fontId="3" fillId="0" borderId="0" xfId="1" applyFont="1"/>
    <xf numFmtId="164" fontId="21" fillId="0" borderId="3" xfId="1" applyFont="1" applyBorder="1" applyAlignment="1">
      <alignment horizontal="right" vertical="center"/>
    </xf>
    <xf numFmtId="4" fontId="0" fillId="0" borderId="0" xfId="0" applyNumberFormat="1"/>
    <xf numFmtId="167" fontId="0" fillId="0" borderId="0" xfId="0" applyNumberFormat="1"/>
    <xf numFmtId="164" fontId="21" fillId="0" borderId="3" xfId="1" applyFont="1" applyFill="1" applyBorder="1" applyAlignment="1">
      <alignment horizontal="right" vertical="center"/>
    </xf>
    <xf numFmtId="164" fontId="0" fillId="0" borderId="0" xfId="0" applyNumberFormat="1"/>
    <xf numFmtId="164" fontId="20" fillId="0" borderId="3" xfId="1" applyFont="1" applyBorder="1" applyAlignment="1">
      <alignment horizontal="right" vertical="center"/>
    </xf>
    <xf numFmtId="0" fontId="4" fillId="0" borderId="0" xfId="0" applyFont="1"/>
    <xf numFmtId="164" fontId="15" fillId="0" borderId="0" xfId="1" applyFont="1" applyBorder="1" applyAlignment="1">
      <alignment vertical="center"/>
    </xf>
    <xf numFmtId="0" fontId="3" fillId="0" borderId="0" xfId="0" applyFont="1"/>
    <xf numFmtId="164" fontId="19" fillId="0" borderId="3" xfId="1" applyFont="1" applyFill="1" applyBorder="1" applyAlignment="1">
      <alignment horizontal="right" vertical="center"/>
    </xf>
    <xf numFmtId="164" fontId="4" fillId="0" borderId="0" xfId="0" applyNumberFormat="1" applyFont="1" applyBorder="1"/>
    <xf numFmtId="0" fontId="3" fillId="0" borderId="0" xfId="0" applyFont="1"/>
    <xf numFmtId="0" fontId="0" fillId="0" borderId="0" xfId="0"/>
    <xf numFmtId="164" fontId="0" fillId="0" borderId="5" xfId="1" applyFont="1" applyBorder="1"/>
    <xf numFmtId="164" fontId="14" fillId="0" borderId="3" xfId="1" applyFont="1" applyBorder="1" applyAlignment="1">
      <alignment horizontal="left" vertical="center"/>
    </xf>
    <xf numFmtId="0" fontId="4" fillId="0" borderId="0" xfId="0" applyFont="1"/>
    <xf numFmtId="0" fontId="4" fillId="0" borderId="3" xfId="0" applyFont="1" applyBorder="1" applyAlignment="1">
      <alignment horizontal="center" vertical="center" wrapText="1"/>
    </xf>
    <xf numFmtId="164" fontId="15" fillId="0" borderId="0" xfId="1" applyFont="1" applyBorder="1" applyAlignment="1">
      <alignment horizontal="center" vertical="center"/>
    </xf>
    <xf numFmtId="0" fontId="0" fillId="0" borderId="0" xfId="0"/>
    <xf numFmtId="0" fontId="22" fillId="0" borderId="3" xfId="0" applyFont="1" applyBorder="1" applyAlignment="1">
      <alignment wrapText="1"/>
    </xf>
    <xf numFmtId="0" fontId="23" fillId="0" borderId="3" xfId="0" applyFont="1" applyBorder="1" applyAlignment="1">
      <alignment wrapText="1"/>
    </xf>
    <xf numFmtId="0" fontId="24" fillId="0" borderId="0" xfId="0" applyFont="1" applyAlignment="1">
      <alignment horizontal="center"/>
    </xf>
    <xf numFmtId="164" fontId="22" fillId="0" borderId="0" xfId="1" applyFont="1" applyFill="1" applyAlignment="1">
      <alignment horizontal="right"/>
    </xf>
    <xf numFmtId="0" fontId="2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wrapText="1"/>
    </xf>
    <xf numFmtId="0" fontId="22" fillId="0" borderId="1" xfId="0" applyFont="1" applyBorder="1" applyAlignment="1">
      <alignment vertical="center" wrapText="1"/>
    </xf>
    <xf numFmtId="0" fontId="23" fillId="0" borderId="3" xfId="0" applyFont="1" applyFill="1" applyBorder="1" applyAlignment="1">
      <alignment wrapText="1"/>
    </xf>
    <xf numFmtId="0" fontId="22" fillId="0" borderId="4" xfId="0" applyFont="1" applyBorder="1" applyAlignment="1">
      <alignment wrapText="1"/>
    </xf>
    <xf numFmtId="164" fontId="27" fillId="0" borderId="3" xfId="1" applyFont="1" applyFill="1" applyBorder="1" applyAlignment="1">
      <alignment horizontal="left" vertical="center"/>
    </xf>
    <xf numFmtId="0" fontId="4" fillId="0" borderId="0" xfId="0" applyFont="1" applyBorder="1"/>
    <xf numFmtId="0" fontId="4" fillId="0" borderId="0" xfId="0" applyFont="1"/>
    <xf numFmtId="164" fontId="12" fillId="0" borderId="0" xfId="1" applyFont="1" applyAlignment="1">
      <alignment horizontal="center" vertical="center"/>
    </xf>
    <xf numFmtId="164" fontId="15" fillId="0" borderId="0" xfId="1" applyFont="1" applyBorder="1" applyAlignment="1">
      <alignment horizontal="center" vertical="center"/>
    </xf>
    <xf numFmtId="0" fontId="30" fillId="0" borderId="0" xfId="2"/>
    <xf numFmtId="168" fontId="32" fillId="4" borderId="3" xfId="8" applyNumberFormat="1" applyFont="1" applyFill="1" applyBorder="1" applyAlignment="1">
      <alignment horizontal="center" vertical="center"/>
    </xf>
    <xf numFmtId="0" fontId="5" fillId="0" borderId="5" xfId="29" applyFont="1" applyBorder="1"/>
    <xf numFmtId="0" fontId="5" fillId="0" borderId="5" xfId="29" applyFont="1" applyBorder="1" applyAlignment="1">
      <alignment horizontal="left"/>
    </xf>
    <xf numFmtId="0" fontId="4" fillId="0" borderId="6" xfId="29" applyFont="1" applyBorder="1"/>
    <xf numFmtId="0" fontId="4" fillId="0" borderId="3" xfId="29" applyFont="1" applyBorder="1"/>
    <xf numFmtId="0" fontId="4" fillId="0" borderId="5" xfId="29" applyFont="1" applyBorder="1"/>
    <xf numFmtId="0" fontId="5" fillId="0" borderId="8" xfId="29" applyFont="1" applyBorder="1"/>
    <xf numFmtId="0" fontId="5" fillId="0" borderId="7" xfId="29" applyFont="1" applyBorder="1"/>
    <xf numFmtId="0" fontId="4" fillId="0" borderId="3" xfId="29" applyFont="1" applyBorder="1" applyAlignment="1">
      <alignment wrapText="1"/>
    </xf>
    <xf numFmtId="0" fontId="5" fillId="0" borderId="10" xfId="29" applyFont="1" applyBorder="1"/>
    <xf numFmtId="0" fontId="5" fillId="0" borderId="10" xfId="29" applyFont="1" applyBorder="1" applyAlignment="1">
      <alignment horizontal="center"/>
    </xf>
    <xf numFmtId="0" fontId="5" fillId="0" borderId="4" xfId="29" applyFont="1" applyBorder="1" applyAlignment="1">
      <alignment horizontal="center"/>
    </xf>
    <xf numFmtId="0" fontId="5" fillId="0" borderId="3" xfId="29" applyFont="1" applyBorder="1"/>
    <xf numFmtId="0" fontId="5" fillId="0" borderId="9" xfId="29" applyFont="1" applyBorder="1"/>
    <xf numFmtId="0" fontId="5" fillId="0" borderId="4" xfId="29" applyFont="1" applyBorder="1" applyAlignment="1">
      <alignment horizontal="left"/>
    </xf>
    <xf numFmtId="0" fontId="4" fillId="0" borderId="4" xfId="29" applyFont="1" applyBorder="1"/>
    <xf numFmtId="169" fontId="38" fillId="0" borderId="0" xfId="2" applyNumberFormat="1" applyFont="1" applyAlignment="1">
      <alignment horizontal="right"/>
    </xf>
    <xf numFmtId="43" fontId="22" fillId="0" borderId="0" xfId="8" applyFont="1"/>
    <xf numFmtId="173" fontId="39" fillId="0" borderId="3" xfId="5" applyNumberFormat="1" applyFont="1" applyBorder="1"/>
    <xf numFmtId="173" fontId="33" fillId="5" borderId="9" xfId="5" applyNumberFormat="1" applyFont="1" applyFill="1" applyBorder="1"/>
    <xf numFmtId="173" fontId="33" fillId="5" borderId="10" xfId="5" applyNumberFormat="1" applyFont="1" applyFill="1" applyBorder="1"/>
    <xf numFmtId="173" fontId="33" fillId="5" borderId="9" xfId="5" applyNumberFormat="1" applyFont="1" applyFill="1" applyBorder="1" applyAlignment="1">
      <alignment vertical="top" wrapText="1"/>
    </xf>
    <xf numFmtId="173" fontId="33" fillId="0" borderId="10" xfId="5" applyNumberFormat="1" applyFont="1" applyBorder="1"/>
    <xf numFmtId="173" fontId="39" fillId="0" borderId="4" xfId="5" applyNumberFormat="1" applyFont="1" applyBorder="1"/>
    <xf numFmtId="173" fontId="33" fillId="0" borderId="10" xfId="5" applyNumberFormat="1" applyFont="1" applyBorder="1" applyAlignment="1">
      <alignment vertical="top" wrapText="1"/>
    </xf>
    <xf numFmtId="173" fontId="33" fillId="0" borderId="9" xfId="5" applyNumberFormat="1" applyFont="1" applyBorder="1" applyAlignment="1">
      <alignment vertical="top" wrapText="1"/>
    </xf>
    <xf numFmtId="173" fontId="33" fillId="0" borderId="11" xfId="5" applyNumberFormat="1" applyFont="1" applyBorder="1" applyAlignment="1">
      <alignment vertical="top" wrapText="1"/>
    </xf>
    <xf numFmtId="0" fontId="30" fillId="0" borderId="3" xfId="2" applyBorder="1"/>
    <xf numFmtId="0" fontId="23" fillId="0" borderId="0" xfId="29" applyFont="1" applyAlignment="1">
      <alignment horizontal="left"/>
    </xf>
    <xf numFmtId="0" fontId="33" fillId="4" borderId="3" xfId="8" applyNumberFormat="1" applyFont="1" applyFill="1" applyBorder="1" applyAlignment="1">
      <alignment horizontal="center"/>
    </xf>
    <xf numFmtId="0" fontId="23" fillId="0" borderId="0" xfId="29" applyFont="1" applyAlignment="1">
      <alignment horizontal="left"/>
    </xf>
    <xf numFmtId="0" fontId="5" fillId="4" borderId="1" xfId="29" applyFont="1" applyFill="1" applyBorder="1" applyAlignment="1">
      <alignment horizontal="center" vertical="center" wrapText="1"/>
    </xf>
    <xf numFmtId="0" fontId="5" fillId="4" borderId="4" xfId="29" applyFont="1" applyFill="1" applyBorder="1" applyAlignment="1">
      <alignment horizontal="center" vertical="center" wrapText="1"/>
    </xf>
    <xf numFmtId="0" fontId="32" fillId="4" borderId="1" xfId="29" applyFont="1" applyFill="1" applyBorder="1" applyAlignment="1">
      <alignment horizontal="center" vertical="center"/>
    </xf>
    <xf numFmtId="0" fontId="32" fillId="4" borderId="4" xfId="29" applyFont="1" applyFill="1" applyBorder="1" applyAlignment="1">
      <alignment horizontal="center" vertical="center"/>
    </xf>
    <xf numFmtId="0" fontId="4" fillId="0" borderId="0" xfId="0" applyFont="1"/>
    <xf numFmtId="0" fontId="23" fillId="0" borderId="5" xfId="0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0" borderId="5" xfId="0" applyFont="1" applyBorder="1" applyAlignment="1">
      <alignment horizontal="left" wrapText="1"/>
    </xf>
    <xf numFmtId="0" fontId="23" fillId="0" borderId="2" xfId="0" applyFont="1" applyBorder="1" applyAlignment="1">
      <alignment horizontal="left" wrapText="1"/>
    </xf>
    <xf numFmtId="164" fontId="12" fillId="0" borderId="0" xfId="1" applyFont="1" applyAlignment="1">
      <alignment horizontal="center" vertical="center"/>
    </xf>
    <xf numFmtId="0" fontId="4" fillId="0" borderId="0" xfId="0" applyFont="1" applyBorder="1" applyAlignment="1">
      <alignment horizontal="left"/>
    </xf>
    <xf numFmtId="164" fontId="12" fillId="0" borderId="1" xfId="1" applyFont="1" applyBorder="1" applyAlignment="1">
      <alignment horizontal="center" vertical="center" wrapText="1"/>
    </xf>
    <xf numFmtId="164" fontId="12" fillId="0" borderId="4" xfId="1" applyFont="1" applyBorder="1" applyAlignment="1">
      <alignment horizontal="center" vertical="center" wrapText="1"/>
    </xf>
    <xf numFmtId="164" fontId="12" fillId="0" borderId="1" xfId="1" applyFont="1" applyFill="1" applyBorder="1" applyAlignment="1">
      <alignment horizontal="center" vertical="center" wrapText="1"/>
    </xf>
    <xf numFmtId="164" fontId="12" fillId="0" borderId="4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164" fontId="15" fillId="0" borderId="0" xfId="1" applyFont="1" applyBorder="1" applyAlignment="1">
      <alignment horizontal="center" vertical="center"/>
    </xf>
    <xf numFmtId="164" fontId="17" fillId="0" borderId="0" xfId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168" fontId="4" fillId="0" borderId="0" xfId="0" applyNumberFormat="1" applyFont="1" applyAlignment="1">
      <alignment horizontal="right"/>
    </xf>
    <xf numFmtId="0" fontId="26" fillId="0" borderId="5" xfId="0" applyFont="1" applyBorder="1" applyAlignment="1">
      <alignment wrapText="1"/>
    </xf>
    <xf numFmtId="0" fontId="26" fillId="0" borderId="2" xfId="0" applyFont="1" applyBorder="1" applyAlignment="1">
      <alignment wrapText="1"/>
    </xf>
    <xf numFmtId="164" fontId="3" fillId="0" borderId="3" xfId="1" applyFont="1" applyBorder="1" applyAlignment="1">
      <alignment horizontal="center" vertical="center" wrapText="1"/>
    </xf>
    <xf numFmtId="164" fontId="12" fillId="0" borderId="3" xfId="1" applyFont="1" applyBorder="1" applyAlignment="1">
      <alignment horizontal="center" vertical="center" wrapText="1"/>
    </xf>
    <xf numFmtId="164" fontId="18" fillId="0" borderId="0" xfId="1" applyFont="1" applyBorder="1" applyAlignment="1">
      <alignment horizontal="left" vertical="center"/>
    </xf>
    <xf numFmtId="168" fontId="22" fillId="0" borderId="0" xfId="1" applyNumberFormat="1" applyFont="1" applyFill="1" applyAlignment="1">
      <alignment horizontal="right"/>
    </xf>
    <xf numFmtId="0" fontId="32" fillId="4" borderId="1" xfId="0" applyFont="1" applyFill="1" applyBorder="1" applyAlignment="1">
      <alignment horizontal="center" vertical="center"/>
    </xf>
    <xf numFmtId="43" fontId="32" fillId="4" borderId="3" xfId="8" applyFont="1" applyFill="1" applyBorder="1" applyAlignment="1">
      <alignment horizontal="center"/>
    </xf>
    <xf numFmtId="0" fontId="32" fillId="4" borderId="4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173" fontId="40" fillId="4" borderId="3" xfId="1" applyNumberFormat="1" applyFont="1" applyFill="1" applyBorder="1"/>
    <xf numFmtId="0" fontId="32" fillId="0" borderId="3" xfId="0" applyFont="1" applyBorder="1"/>
    <xf numFmtId="173" fontId="32" fillId="5" borderId="3" xfId="0" applyNumberFormat="1" applyFont="1" applyFill="1" applyBorder="1" applyAlignment="1">
      <alignment vertical="top" wrapText="1"/>
    </xf>
    <xf numFmtId="0" fontId="25" fillId="0" borderId="3" xfId="0" applyFont="1" applyBorder="1" applyAlignment="1">
      <alignment horizontal="left" indent="2"/>
    </xf>
    <xf numFmtId="173" fontId="25" fillId="5" borderId="3" xfId="0" applyNumberFormat="1" applyFont="1" applyFill="1" applyBorder="1" applyAlignment="1">
      <alignment vertical="top" wrapText="1"/>
    </xf>
    <xf numFmtId="173" fontId="0" fillId="5" borderId="3" xfId="0" applyNumberFormat="1" applyFill="1" applyBorder="1" applyAlignment="1">
      <alignment vertical="top" wrapText="1"/>
    </xf>
    <xf numFmtId="0" fontId="25" fillId="0" borderId="3" xfId="0" applyFont="1" applyBorder="1"/>
    <xf numFmtId="0" fontId="32" fillId="0" borderId="10" xfId="0" applyFont="1" applyBorder="1"/>
    <xf numFmtId="173" fontId="32" fillId="5" borderId="10" xfId="0" applyNumberFormat="1" applyFont="1" applyFill="1" applyBorder="1" applyAlignment="1">
      <alignment vertical="top" wrapText="1"/>
    </xf>
    <xf numFmtId="0" fontId="25" fillId="0" borderId="10" xfId="0" applyFont="1" applyBorder="1"/>
    <xf numFmtId="173" fontId="25" fillId="5" borderId="10" xfId="0" applyNumberFormat="1" applyFont="1" applyFill="1" applyBorder="1" applyAlignment="1">
      <alignment vertical="top" wrapText="1"/>
    </xf>
    <xf numFmtId="173" fontId="25" fillId="0" borderId="3" xfId="0" applyNumberFormat="1" applyFont="1" applyBorder="1" applyAlignment="1">
      <alignment vertical="top" wrapText="1"/>
    </xf>
    <xf numFmtId="0" fontId="32" fillId="0" borderId="4" xfId="0" applyFont="1" applyBorder="1"/>
    <xf numFmtId="173" fontId="25" fillId="5" borderId="4" xfId="0" applyNumberFormat="1" applyFont="1" applyFill="1" applyBorder="1" applyAlignment="1">
      <alignment vertical="top" wrapText="1"/>
    </xf>
    <xf numFmtId="0" fontId="25" fillId="0" borderId="1" xfId="0" applyFont="1" applyBorder="1" applyAlignment="1">
      <alignment horizontal="left" vertical="center" indent="2"/>
    </xf>
    <xf numFmtId="173" fontId="25" fillId="0" borderId="4" xfId="0" applyNumberFormat="1" applyFont="1" applyBorder="1" applyAlignment="1">
      <alignment vertical="top" wrapText="1"/>
    </xf>
    <xf numFmtId="0" fontId="25" fillId="0" borderId="1" xfId="0" applyFont="1" applyBorder="1" applyAlignment="1">
      <alignment horizontal="left" indent="2"/>
    </xf>
    <xf numFmtId="173" fontId="25" fillId="5" borderId="1" xfId="0" applyNumberFormat="1" applyFont="1" applyFill="1" applyBorder="1" applyAlignment="1">
      <alignment vertical="top" wrapText="1"/>
    </xf>
    <xf numFmtId="173" fontId="25" fillId="5" borderId="12" xfId="0" applyNumberFormat="1" applyFont="1" applyFill="1" applyBorder="1" applyAlignment="1">
      <alignment vertical="center" wrapText="1"/>
    </xf>
    <xf numFmtId="0" fontId="25" fillId="0" borderId="3" xfId="0" applyFont="1" applyBorder="1" applyAlignment="1">
      <alignment horizontal="left" vertical="center"/>
    </xf>
    <xf numFmtId="173" fontId="25" fillId="5" borderId="3" xfId="0" applyNumberFormat="1" applyFont="1" applyFill="1" applyBorder="1" applyAlignment="1">
      <alignment vertical="center" wrapText="1"/>
    </xf>
    <xf numFmtId="0" fontId="32" fillId="2" borderId="9" xfId="0" applyFont="1" applyFill="1" applyBorder="1"/>
    <xf numFmtId="173" fontId="32" fillId="0" borderId="9" xfId="0" applyNumberFormat="1" applyFont="1" applyBorder="1" applyAlignment="1">
      <alignment vertical="top" wrapText="1"/>
    </xf>
    <xf numFmtId="0" fontId="25" fillId="0" borderId="3" xfId="0" applyFont="1" applyBorder="1" applyAlignment="1">
      <alignment horizontal="left"/>
    </xf>
    <xf numFmtId="0" fontId="32" fillId="0" borderId="9" xfId="0" applyFont="1" applyBorder="1"/>
    <xf numFmtId="173" fontId="25" fillId="0" borderId="0" xfId="0" applyNumberFormat="1" applyFont="1"/>
    <xf numFmtId="173" fontId="32" fillId="0" borderId="10" xfId="0" applyNumberFormat="1" applyFont="1" applyBorder="1" applyAlignment="1">
      <alignment vertical="top" wrapText="1"/>
    </xf>
    <xf numFmtId="164" fontId="32" fillId="0" borderId="10" xfId="0" applyNumberFormat="1" applyFont="1" applyBorder="1" applyAlignment="1">
      <alignment vertical="top" wrapText="1"/>
    </xf>
    <xf numFmtId="0" fontId="32" fillId="0" borderId="11" xfId="0" applyFont="1" applyBorder="1"/>
    <xf numFmtId="0" fontId="25" fillId="0" borderId="11" xfId="0" applyFont="1" applyBorder="1"/>
    <xf numFmtId="173" fontId="25" fillId="0" borderId="11" xfId="0" applyNumberFormat="1" applyFont="1" applyBorder="1" applyAlignment="1">
      <alignment vertical="top" wrapText="1"/>
    </xf>
    <xf numFmtId="0" fontId="32" fillId="0" borderId="13" xfId="0" applyFont="1" applyBorder="1"/>
    <xf numFmtId="173" fontId="32" fillId="0" borderId="13" xfId="0" applyNumberFormat="1" applyFont="1" applyBorder="1" applyAlignment="1">
      <alignment vertical="top" wrapText="1"/>
    </xf>
    <xf numFmtId="0" fontId="25" fillId="0" borderId="0" xfId="0" applyFont="1"/>
    <xf numFmtId="0" fontId="25" fillId="0" borderId="9" xfId="0" applyFont="1" applyBorder="1"/>
    <xf numFmtId="0" fontId="3" fillId="0" borderId="0" xfId="0" applyFont="1" applyBorder="1"/>
    <xf numFmtId="173" fontId="32" fillId="0" borderId="9" xfId="0" applyNumberFormat="1" applyFont="1" applyBorder="1"/>
    <xf numFmtId="43" fontId="4" fillId="0" borderId="0" xfId="0" applyNumberFormat="1" applyFont="1"/>
    <xf numFmtId="164" fontId="21" fillId="0" borderId="5" xfId="1" applyFont="1" applyBorder="1" applyAlignment="1">
      <alignment horizontal="right" vertical="center"/>
    </xf>
    <xf numFmtId="164" fontId="16" fillId="0" borderId="5" xfId="1" applyFont="1" applyBorder="1" applyAlignment="1">
      <alignment horizontal="left" vertical="center"/>
    </xf>
    <xf numFmtId="164" fontId="0" fillId="0" borderId="1" xfId="1" applyFont="1" applyBorder="1"/>
    <xf numFmtId="164" fontId="19" fillId="0" borderId="4" xfId="1" applyFont="1" applyFill="1" applyBorder="1" applyAlignment="1">
      <alignment horizontal="right" vertical="center"/>
    </xf>
    <xf numFmtId="164" fontId="21" fillId="0" borderId="14" xfId="1" applyFont="1" applyBorder="1" applyAlignment="1">
      <alignment horizontal="right" vertical="center"/>
    </xf>
    <xf numFmtId="164" fontId="0" fillId="0" borderId="14" xfId="1" applyFont="1" applyBorder="1"/>
    <xf numFmtId="43" fontId="0" fillId="0" borderId="0" xfId="0" applyNumberFormat="1"/>
    <xf numFmtId="164" fontId="20" fillId="0" borderId="3" xfId="1" applyFont="1" applyFill="1" applyBorder="1" applyAlignment="1">
      <alignment horizontal="right" vertical="center"/>
    </xf>
    <xf numFmtId="164" fontId="20" fillId="0" borderId="14" xfId="1" applyFont="1" applyBorder="1" applyAlignment="1">
      <alignment horizontal="right" vertical="center"/>
    </xf>
  </cellXfs>
  <cellStyles count="54">
    <cellStyle name="0,0_x000d__x000a_NA_x000d__x000a_" xfId="3"/>
    <cellStyle name="40% - Accent6 2" xfId="4"/>
    <cellStyle name="Comma" xfId="1" builtinId="3"/>
    <cellStyle name="Comma [0] 2" xfId="6"/>
    <cellStyle name="Comma 10 2" xfId="7"/>
    <cellStyle name="Comma 2" xfId="8"/>
    <cellStyle name="Comma 2 2" xfId="9"/>
    <cellStyle name="Comma 2 3" xfId="10"/>
    <cellStyle name="Comma 2 4" xfId="11"/>
    <cellStyle name="Comma 2 5" xfId="12"/>
    <cellStyle name="Comma 3" xfId="13"/>
    <cellStyle name="Comma 3 4" xfId="14"/>
    <cellStyle name="Comma 4" xfId="15"/>
    <cellStyle name="Comma 5" xfId="16"/>
    <cellStyle name="Comma 5 2" xfId="17"/>
    <cellStyle name="Comma 6" xfId="18"/>
    <cellStyle name="Comma 6 2" xfId="19"/>
    <cellStyle name="Comma 7" xfId="5"/>
    <cellStyle name="Comma 96" xfId="20"/>
    <cellStyle name="Comma 97" xfId="21"/>
    <cellStyle name="Currency 2" xfId="22"/>
    <cellStyle name="Custom - Style8" xfId="23"/>
    <cellStyle name="Custom - Style8 4" xfId="24"/>
    <cellStyle name="Normal" xfId="0" builtinId="0"/>
    <cellStyle name="Normal 10" xfId="25"/>
    <cellStyle name="Normal 10 2" xfId="26"/>
    <cellStyle name="Normal 11" xfId="2"/>
    <cellStyle name="Normal 12 21" xfId="27"/>
    <cellStyle name="Normal 19" xfId="28"/>
    <cellStyle name="Normal 2" xfId="29"/>
    <cellStyle name="Normal 2 2" xfId="30"/>
    <cellStyle name="Normal 2 3" xfId="31"/>
    <cellStyle name="Normal 2 4" xfId="32"/>
    <cellStyle name="Normal 2 5" xfId="33"/>
    <cellStyle name="Normal 3" xfId="34"/>
    <cellStyle name="Normal 3 2" xfId="35"/>
    <cellStyle name="Normal 3 3" xfId="36"/>
    <cellStyle name="Normal 39" xfId="37"/>
    <cellStyle name="Normal 4" xfId="38"/>
    <cellStyle name="Normal 5" xfId="39"/>
    <cellStyle name="Normal 5 2" xfId="40"/>
    <cellStyle name="Normal 6" xfId="41"/>
    <cellStyle name="Normal 6 2" xfId="42"/>
    <cellStyle name="Normal 7" xfId="43"/>
    <cellStyle name="Normal 7 2" xfId="44"/>
    <cellStyle name="Normal 8" xfId="45"/>
    <cellStyle name="Normal 9" xfId="46"/>
    <cellStyle name="Percent 10" xfId="48"/>
    <cellStyle name="Percent 2" xfId="49"/>
    <cellStyle name="Percent 2 4" xfId="50"/>
    <cellStyle name="Percent 3" xfId="51"/>
    <cellStyle name="Percent 4" xfId="52"/>
    <cellStyle name="Percent 5" xfId="53"/>
    <cellStyle name="Percent 6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0</xdr:rowOff>
    </xdr:from>
    <xdr:to>
      <xdr:col>1</xdr:col>
      <xdr:colOff>9525</xdr:colOff>
      <xdr:row>20</xdr:row>
      <xdr:rowOff>9525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 flipH="1" flipV="1">
          <a:off x="342900" y="3771900"/>
          <a:ext cx="0" cy="190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098" name="Line 2"/>
        <xdr:cNvSpPr>
          <a:spLocks noChangeShapeType="1"/>
        </xdr:cNvSpPr>
      </xdr:nvSpPr>
      <xdr:spPr bwMode="auto">
        <a:xfrm flipH="1" flipV="1">
          <a:off x="4714875" y="990600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152400</xdr:rowOff>
    </xdr:from>
    <xdr:to>
      <xdr:col>4</xdr:col>
      <xdr:colOff>0</xdr:colOff>
      <xdr:row>7</xdr:row>
      <xdr:rowOff>0</xdr:rowOff>
    </xdr:to>
    <xdr:sp macro="" textlink="">
      <xdr:nvSpPr>
        <xdr:cNvPr id="4099" name="Line 3"/>
        <xdr:cNvSpPr>
          <a:spLocks noChangeShapeType="1"/>
        </xdr:cNvSpPr>
      </xdr:nvSpPr>
      <xdr:spPr bwMode="auto">
        <a:xfrm flipH="1" flipV="1">
          <a:off x="5534025" y="981075"/>
          <a:ext cx="0" cy="809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866775</xdr:colOff>
      <xdr:row>5</xdr:row>
      <xdr:rowOff>152400</xdr:rowOff>
    </xdr:from>
    <xdr:to>
      <xdr:col>6</xdr:col>
      <xdr:colOff>0</xdr:colOff>
      <xdr:row>7</xdr:row>
      <xdr:rowOff>0</xdr:rowOff>
    </xdr:to>
    <xdr:sp macro="" textlink="">
      <xdr:nvSpPr>
        <xdr:cNvPr id="4100" name="Line 4"/>
        <xdr:cNvSpPr>
          <a:spLocks noChangeShapeType="1"/>
        </xdr:cNvSpPr>
      </xdr:nvSpPr>
      <xdr:spPr bwMode="auto">
        <a:xfrm flipV="1">
          <a:off x="7172325" y="981075"/>
          <a:ext cx="0" cy="809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 flipH="1" flipV="1">
          <a:off x="4714875" y="1019175"/>
          <a:ext cx="0" cy="7620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152400</xdr:rowOff>
    </xdr:from>
    <xdr:to>
      <xdr:col>4</xdr:col>
      <xdr:colOff>0</xdr:colOff>
      <xdr:row>7</xdr:row>
      <xdr:rowOff>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 flipH="1" flipV="1">
          <a:off x="55340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866775</xdr:colOff>
      <xdr:row>5</xdr:row>
      <xdr:rowOff>152400</xdr:rowOff>
    </xdr:from>
    <xdr:to>
      <xdr:col>6</xdr:col>
      <xdr:colOff>0</xdr:colOff>
      <xdr:row>7</xdr:row>
      <xdr:rowOff>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 flipV="1">
          <a:off x="71723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 flipH="1" flipV="1">
          <a:off x="4714875" y="1019175"/>
          <a:ext cx="0" cy="7620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152400</xdr:rowOff>
    </xdr:from>
    <xdr:to>
      <xdr:col>4</xdr:col>
      <xdr:colOff>0</xdr:colOff>
      <xdr:row>7</xdr:row>
      <xdr:rowOff>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 flipH="1" flipV="1">
          <a:off x="55340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866775</xdr:colOff>
      <xdr:row>5</xdr:row>
      <xdr:rowOff>152400</xdr:rowOff>
    </xdr:from>
    <xdr:to>
      <xdr:col>6</xdr:col>
      <xdr:colOff>0</xdr:colOff>
      <xdr:row>7</xdr:row>
      <xdr:rowOff>0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 flipV="1">
          <a:off x="71723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9525</xdr:colOff>
      <xdr:row>20</xdr:row>
      <xdr:rowOff>9525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 flipH="1" flipV="1">
          <a:off x="342900" y="4048125"/>
          <a:ext cx="0" cy="190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9525</xdr:colOff>
      <xdr:row>20</xdr:row>
      <xdr:rowOff>9525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 flipH="1" flipV="1">
          <a:off x="342900" y="4048125"/>
          <a:ext cx="0" cy="190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opLeftCell="A37" workbookViewId="0">
      <selection activeCell="B63" sqref="B63"/>
    </sheetView>
  </sheetViews>
  <sheetFormatPr defaultRowHeight="12.75" x14ac:dyDescent="0.2"/>
  <cols>
    <col min="1" max="1" width="10.7109375" style="2" customWidth="1"/>
    <col min="2" max="2" width="45.140625" style="2" customWidth="1"/>
    <col min="3" max="3" width="16.7109375" style="2" bestFit="1" customWidth="1"/>
    <col min="4" max="4" width="16.28515625" style="2" bestFit="1" customWidth="1"/>
    <col min="5" max="16384" width="9.140625" style="2"/>
  </cols>
  <sheetData>
    <row r="1" spans="1:4" ht="15" x14ac:dyDescent="0.25">
      <c r="A1" s="92" t="s">
        <v>128</v>
      </c>
      <c r="B1" s="92"/>
      <c r="C1" s="61"/>
      <c r="D1" s="61"/>
    </row>
    <row r="2" spans="1:4" ht="15" x14ac:dyDescent="0.25">
      <c r="A2" s="92" t="s">
        <v>129</v>
      </c>
      <c r="B2" s="92"/>
      <c r="C2" s="61"/>
      <c r="D2" s="61"/>
    </row>
    <row r="3" spans="1:4" x14ac:dyDescent="0.2">
      <c r="A3" s="93" t="s">
        <v>15</v>
      </c>
      <c r="B3" s="95" t="s">
        <v>16</v>
      </c>
      <c r="C3" s="91">
        <v>2021</v>
      </c>
      <c r="D3" s="91"/>
    </row>
    <row r="4" spans="1:4" x14ac:dyDescent="0.2">
      <c r="A4" s="94"/>
      <c r="B4" s="96"/>
      <c r="C4" s="62">
        <v>44197</v>
      </c>
      <c r="D4" s="62">
        <v>44561</v>
      </c>
    </row>
    <row r="5" spans="1:4" ht="15" customHeight="1" x14ac:dyDescent="0.2">
      <c r="A5" s="63" t="s">
        <v>130</v>
      </c>
      <c r="B5" s="63" t="s">
        <v>21</v>
      </c>
      <c r="C5" s="80"/>
      <c r="D5" s="80"/>
    </row>
    <row r="6" spans="1:4" ht="14.25" customHeight="1" x14ac:dyDescent="0.2">
      <c r="A6" s="64" t="s">
        <v>131</v>
      </c>
      <c r="B6" s="64" t="s">
        <v>132</v>
      </c>
      <c r="C6" s="80"/>
      <c r="D6" s="80"/>
    </row>
    <row r="7" spans="1:4" ht="15" customHeight="1" x14ac:dyDescent="0.2">
      <c r="A7" s="65" t="s">
        <v>133</v>
      </c>
      <c r="B7" s="65" t="s">
        <v>17</v>
      </c>
      <c r="C7" s="80">
        <v>256718983.08000001</v>
      </c>
      <c r="D7" s="80">
        <v>155852369.44</v>
      </c>
    </row>
    <row r="8" spans="1:4" ht="15" customHeight="1" x14ac:dyDescent="0.2">
      <c r="A8" s="66" t="s">
        <v>134</v>
      </c>
      <c r="B8" s="66" t="s">
        <v>135</v>
      </c>
      <c r="C8" s="80"/>
      <c r="D8" s="80"/>
    </row>
    <row r="9" spans="1:4" ht="15" customHeight="1" x14ac:dyDescent="0.2">
      <c r="A9" s="67" t="s">
        <v>136</v>
      </c>
      <c r="B9" s="67" t="s">
        <v>137</v>
      </c>
      <c r="C9" s="80"/>
      <c r="D9" s="80"/>
    </row>
    <row r="10" spans="1:4" ht="15" customHeight="1" x14ac:dyDescent="0.2">
      <c r="A10" s="67" t="s">
        <v>138</v>
      </c>
      <c r="B10" s="67" t="s">
        <v>18</v>
      </c>
      <c r="C10" s="80">
        <v>10033574960.49</v>
      </c>
      <c r="D10" s="80">
        <v>10194121151.040001</v>
      </c>
    </row>
    <row r="11" spans="1:4" ht="15" customHeight="1" x14ac:dyDescent="0.2">
      <c r="A11" s="67" t="s">
        <v>139</v>
      </c>
      <c r="B11" s="67" t="s">
        <v>19</v>
      </c>
      <c r="C11" s="80"/>
      <c r="D11" s="80"/>
    </row>
    <row r="12" spans="1:4" ht="15" customHeight="1" x14ac:dyDescent="0.2">
      <c r="A12" s="67" t="s">
        <v>140</v>
      </c>
      <c r="B12" s="67" t="s">
        <v>20</v>
      </c>
      <c r="C12" s="80">
        <v>13360791.48</v>
      </c>
      <c r="D12" s="80">
        <v>97797494.209999993</v>
      </c>
    </row>
    <row r="13" spans="1:4" ht="15" customHeight="1" x14ac:dyDescent="0.2">
      <c r="A13" s="67" t="s">
        <v>141</v>
      </c>
      <c r="B13" s="67" t="s">
        <v>142</v>
      </c>
      <c r="C13" s="80">
        <v>1779419367.9100001</v>
      </c>
      <c r="D13" s="80">
        <v>2713964206.75</v>
      </c>
    </row>
    <row r="14" spans="1:4" ht="15" customHeight="1" x14ac:dyDescent="0.2">
      <c r="A14" s="67" t="s">
        <v>143</v>
      </c>
      <c r="B14" s="67" t="s">
        <v>144</v>
      </c>
      <c r="C14" s="80">
        <v>0</v>
      </c>
      <c r="D14" s="80"/>
    </row>
    <row r="15" spans="1:4" ht="15" customHeight="1" x14ac:dyDescent="0.2">
      <c r="A15" s="67" t="s">
        <v>145</v>
      </c>
      <c r="B15" s="67" t="s">
        <v>146</v>
      </c>
      <c r="C15" s="80">
        <v>1027560253.58</v>
      </c>
      <c r="D15" s="80">
        <v>1567004090.1500001</v>
      </c>
    </row>
    <row r="16" spans="1:4" ht="15" customHeight="1" x14ac:dyDescent="0.25">
      <c r="A16" s="67" t="s">
        <v>147</v>
      </c>
      <c r="B16" s="65" t="s">
        <v>148</v>
      </c>
      <c r="C16" s="89"/>
      <c r="D16" s="89"/>
    </row>
    <row r="17" spans="1:4" ht="15" customHeight="1" thickBot="1" x14ac:dyDescent="0.25">
      <c r="A17" s="68" t="s">
        <v>149</v>
      </c>
      <c r="B17" s="68" t="s">
        <v>150</v>
      </c>
      <c r="C17" s="81">
        <f>SUM(C7:C16)</f>
        <v>13110634356.539999</v>
      </c>
      <c r="D17" s="81">
        <f>SUM(D7:D16)</f>
        <v>14728739311.59</v>
      </c>
    </row>
    <row r="18" spans="1:4" ht="15" customHeight="1" x14ac:dyDescent="0.2">
      <c r="A18" s="69" t="s">
        <v>151</v>
      </c>
      <c r="B18" s="69" t="s">
        <v>152</v>
      </c>
      <c r="C18" s="85"/>
      <c r="D18" s="85"/>
    </row>
    <row r="19" spans="1:4" ht="15" customHeight="1" x14ac:dyDescent="0.2">
      <c r="A19" s="70" t="s">
        <v>153</v>
      </c>
      <c r="B19" s="70" t="s">
        <v>22</v>
      </c>
      <c r="C19" s="80">
        <v>3905650533.1799998</v>
      </c>
      <c r="D19" s="80">
        <v>3352418517.2600002</v>
      </c>
    </row>
    <row r="20" spans="1:4" ht="15" customHeight="1" x14ac:dyDescent="0.2">
      <c r="A20" s="67" t="s">
        <v>154</v>
      </c>
      <c r="B20" s="67" t="s">
        <v>23</v>
      </c>
      <c r="C20" s="80">
        <v>0</v>
      </c>
      <c r="D20" s="80">
        <v>0</v>
      </c>
    </row>
    <row r="21" spans="1:4" ht="15" customHeight="1" x14ac:dyDescent="0.2">
      <c r="A21" s="66" t="s">
        <v>155</v>
      </c>
      <c r="B21" s="66" t="s">
        <v>24</v>
      </c>
      <c r="C21" s="80"/>
      <c r="D21" s="80"/>
    </row>
    <row r="22" spans="1:4" ht="15" customHeight="1" x14ac:dyDescent="0.2">
      <c r="A22" s="67" t="s">
        <v>156</v>
      </c>
      <c r="B22" s="67" t="s">
        <v>23</v>
      </c>
      <c r="C22" s="80"/>
      <c r="D22" s="80"/>
    </row>
    <row r="23" spans="1:4" ht="15" customHeight="1" x14ac:dyDescent="0.2">
      <c r="A23" s="70" t="s">
        <v>157</v>
      </c>
      <c r="B23" s="70" t="s">
        <v>25</v>
      </c>
      <c r="C23" s="80"/>
      <c r="D23" s="80"/>
    </row>
    <row r="24" spans="1:4" ht="15" customHeight="1" x14ac:dyDescent="0.2">
      <c r="A24" s="66" t="s">
        <v>158</v>
      </c>
      <c r="B24" s="66" t="s">
        <v>23</v>
      </c>
      <c r="C24" s="80"/>
      <c r="D24" s="80">
        <v>0</v>
      </c>
    </row>
    <row r="25" spans="1:4" ht="15" customHeight="1" x14ac:dyDescent="0.2">
      <c r="A25" s="66" t="s">
        <v>159</v>
      </c>
      <c r="B25" s="66" t="s">
        <v>26</v>
      </c>
      <c r="C25" s="80">
        <v>1678911440.0799999</v>
      </c>
      <c r="D25" s="80">
        <v>1566632712.8199999</v>
      </c>
    </row>
    <row r="26" spans="1:4" ht="15" customHeight="1" x14ac:dyDescent="0.2">
      <c r="A26" s="66" t="s">
        <v>160</v>
      </c>
      <c r="B26" s="66" t="s">
        <v>23</v>
      </c>
      <c r="C26" s="80"/>
      <c r="D26" s="80"/>
    </row>
    <row r="27" spans="1:4" ht="15" customHeight="1" x14ac:dyDescent="0.2">
      <c r="A27" s="67" t="s">
        <v>161</v>
      </c>
      <c r="B27" s="67" t="s">
        <v>27</v>
      </c>
      <c r="C27" s="80"/>
      <c r="D27" s="80"/>
    </row>
    <row r="28" spans="1:4" ht="15" customHeight="1" x14ac:dyDescent="0.2">
      <c r="A28" s="67" t="s">
        <v>162</v>
      </c>
      <c r="B28" s="67" t="s">
        <v>28</v>
      </c>
      <c r="C28" s="80"/>
      <c r="D28" s="80"/>
    </row>
    <row r="29" spans="1:4" ht="15" customHeight="1" x14ac:dyDescent="0.2">
      <c r="A29" s="66" t="s">
        <v>163</v>
      </c>
      <c r="B29" s="66" t="s">
        <v>164</v>
      </c>
      <c r="C29" s="80">
        <v>213802822.34999999</v>
      </c>
      <c r="D29" s="80">
        <v>326081549.61000001</v>
      </c>
    </row>
    <row r="30" spans="1:4" ht="15" customHeight="1" thickBot="1" x14ac:dyDescent="0.25">
      <c r="A30" s="71" t="s">
        <v>165</v>
      </c>
      <c r="B30" s="71" t="s">
        <v>166</v>
      </c>
      <c r="C30" s="81">
        <f>SUM(C19:C29)</f>
        <v>5798364795.6100006</v>
      </c>
      <c r="D30" s="81">
        <f>SUM(D19:D29)</f>
        <v>5245132779.6899996</v>
      </c>
    </row>
    <row r="31" spans="1:4" ht="15" customHeight="1" thickBot="1" x14ac:dyDescent="0.25">
      <c r="A31" s="72">
        <v>1.3</v>
      </c>
      <c r="B31" s="72" t="s">
        <v>29</v>
      </c>
      <c r="C31" s="82">
        <f>+C17+C30</f>
        <v>18908999152.150002</v>
      </c>
      <c r="D31" s="82">
        <f>+D17+D30</f>
        <v>19973872091.279999</v>
      </c>
    </row>
    <row r="32" spans="1:4" ht="15" customHeight="1" x14ac:dyDescent="0.2">
      <c r="A32" s="73">
        <v>2</v>
      </c>
      <c r="B32" s="73" t="s">
        <v>30</v>
      </c>
      <c r="C32" s="80"/>
      <c r="D32" s="80"/>
    </row>
    <row r="33" spans="1:4" ht="15" customHeight="1" x14ac:dyDescent="0.2">
      <c r="A33" s="74">
        <v>2.1</v>
      </c>
      <c r="B33" s="74" t="s">
        <v>31</v>
      </c>
      <c r="C33" s="80"/>
      <c r="D33" s="80"/>
    </row>
    <row r="34" spans="1:4" ht="15" customHeight="1" x14ac:dyDescent="0.2">
      <c r="A34" s="74" t="s">
        <v>167</v>
      </c>
      <c r="B34" s="74" t="s">
        <v>168</v>
      </c>
      <c r="C34" s="80"/>
      <c r="D34" s="80"/>
    </row>
    <row r="35" spans="1:4" ht="15" customHeight="1" x14ac:dyDescent="0.2">
      <c r="A35" s="66" t="s">
        <v>169</v>
      </c>
      <c r="B35" s="66" t="s">
        <v>32</v>
      </c>
      <c r="C35" s="80">
        <v>1600403763.47</v>
      </c>
      <c r="D35" s="80">
        <v>2532014001.29</v>
      </c>
    </row>
    <row r="36" spans="1:4" ht="15" customHeight="1" x14ac:dyDescent="0.2">
      <c r="A36" s="66" t="s">
        <v>170</v>
      </c>
      <c r="B36" s="66" t="s">
        <v>171</v>
      </c>
      <c r="C36" s="80">
        <v>0</v>
      </c>
      <c r="D36" s="80">
        <v>0</v>
      </c>
    </row>
    <row r="37" spans="1:4" ht="15" customHeight="1" x14ac:dyDescent="0.2">
      <c r="A37" s="66" t="s">
        <v>172</v>
      </c>
      <c r="B37" s="66" t="s">
        <v>173</v>
      </c>
      <c r="C37" s="80">
        <v>1999060569.45</v>
      </c>
      <c r="D37" s="80">
        <v>2551030078.54</v>
      </c>
    </row>
    <row r="38" spans="1:4" ht="15" customHeight="1" x14ac:dyDescent="0.2">
      <c r="A38" s="66" t="s">
        <v>174</v>
      </c>
      <c r="B38" s="66" t="s">
        <v>33</v>
      </c>
      <c r="C38" s="80"/>
      <c r="D38" s="80"/>
    </row>
    <row r="39" spans="1:4" ht="15" customHeight="1" x14ac:dyDescent="0.2">
      <c r="A39" s="66" t="s">
        <v>175</v>
      </c>
      <c r="B39" s="66" t="s">
        <v>34</v>
      </c>
      <c r="C39" s="80"/>
      <c r="D39" s="80">
        <v>0</v>
      </c>
    </row>
    <row r="40" spans="1:4" ht="15" customHeight="1" x14ac:dyDescent="0.2">
      <c r="A40" s="66" t="s">
        <v>176</v>
      </c>
      <c r="B40" s="66" t="s">
        <v>35</v>
      </c>
      <c r="C40" s="80"/>
      <c r="D40" s="80"/>
    </row>
    <row r="41" spans="1:4" ht="15" customHeight="1" x14ac:dyDescent="0.2">
      <c r="A41" s="66" t="s">
        <v>177</v>
      </c>
      <c r="B41" s="66" t="s">
        <v>36</v>
      </c>
      <c r="C41" s="80">
        <v>72998923.590000004</v>
      </c>
      <c r="D41" s="80">
        <v>122901142.27</v>
      </c>
    </row>
    <row r="42" spans="1:4" ht="15" customHeight="1" x14ac:dyDescent="0.2">
      <c r="A42" s="66" t="s">
        <v>178</v>
      </c>
      <c r="B42" s="66" t="s">
        <v>37</v>
      </c>
      <c r="C42" s="80">
        <v>0</v>
      </c>
      <c r="D42" s="80">
        <v>0</v>
      </c>
    </row>
    <row r="43" spans="1:4" ht="15" customHeight="1" x14ac:dyDescent="0.2">
      <c r="A43" s="66" t="s">
        <v>179</v>
      </c>
      <c r="B43" s="66" t="s">
        <v>38</v>
      </c>
      <c r="C43" s="80">
        <v>0</v>
      </c>
      <c r="D43" s="80">
        <v>0</v>
      </c>
    </row>
    <row r="44" spans="1:4" ht="15" customHeight="1" x14ac:dyDescent="0.2">
      <c r="A44" s="66" t="s">
        <v>180</v>
      </c>
      <c r="B44" s="66" t="s">
        <v>181</v>
      </c>
      <c r="C44" s="80">
        <v>109468705.89</v>
      </c>
      <c r="D44" s="80"/>
    </row>
    <row r="45" spans="1:4" ht="15" customHeight="1" x14ac:dyDescent="0.2">
      <c r="A45" s="66" t="s">
        <v>182</v>
      </c>
      <c r="B45" s="66" t="s">
        <v>39</v>
      </c>
      <c r="C45" s="80">
        <v>0</v>
      </c>
      <c r="D45" s="80"/>
    </row>
    <row r="46" spans="1:4" ht="15" customHeight="1" x14ac:dyDescent="0.2">
      <c r="A46" s="66" t="s">
        <v>183</v>
      </c>
      <c r="B46" s="66" t="s">
        <v>40</v>
      </c>
      <c r="C46" s="80">
        <v>234592161.72999999</v>
      </c>
      <c r="D46" s="80">
        <v>277501816</v>
      </c>
    </row>
    <row r="47" spans="1:4" ht="15" customHeight="1" thickBot="1" x14ac:dyDescent="0.25">
      <c r="A47" s="75" t="s">
        <v>184</v>
      </c>
      <c r="B47" s="75" t="s">
        <v>185</v>
      </c>
      <c r="C47" s="86">
        <f>SUM(C35:C46)</f>
        <v>4016524124.1300001</v>
      </c>
      <c r="D47" s="86">
        <f>SUM(D35:D46)</f>
        <v>5483447038.1000004</v>
      </c>
    </row>
    <row r="48" spans="1:4" ht="15" customHeight="1" x14ac:dyDescent="0.2">
      <c r="A48" s="73" t="s">
        <v>186</v>
      </c>
      <c r="B48" s="73" t="s">
        <v>187</v>
      </c>
      <c r="C48" s="80"/>
      <c r="D48" s="80"/>
    </row>
    <row r="49" spans="1:4" ht="15" customHeight="1" x14ac:dyDescent="0.2">
      <c r="A49" s="66" t="s">
        <v>188</v>
      </c>
      <c r="B49" s="66" t="s">
        <v>189</v>
      </c>
      <c r="C49" s="80"/>
      <c r="D49" s="80"/>
    </row>
    <row r="50" spans="1:4" ht="15" customHeight="1" x14ac:dyDescent="0.2">
      <c r="A50" s="66" t="s">
        <v>190</v>
      </c>
      <c r="B50" s="66" t="s">
        <v>41</v>
      </c>
      <c r="C50" s="80">
        <v>0</v>
      </c>
      <c r="D50" s="80"/>
    </row>
    <row r="51" spans="1:4" ht="15" customHeight="1" x14ac:dyDescent="0.2">
      <c r="A51" s="66" t="s">
        <v>191</v>
      </c>
      <c r="B51" s="66" t="s">
        <v>42</v>
      </c>
      <c r="C51" s="80">
        <v>0</v>
      </c>
      <c r="D51" s="80">
        <v>0</v>
      </c>
    </row>
    <row r="52" spans="1:4" ht="15" customHeight="1" x14ac:dyDescent="0.2">
      <c r="A52" s="66" t="s">
        <v>192</v>
      </c>
      <c r="B52" s="66" t="s">
        <v>39</v>
      </c>
      <c r="C52" s="80">
        <v>7535863319.6599998</v>
      </c>
      <c r="D52" s="80">
        <v>7001638827.1999998</v>
      </c>
    </row>
    <row r="53" spans="1:4" ht="15" customHeight="1" x14ac:dyDescent="0.2">
      <c r="A53" s="66" t="s">
        <v>193</v>
      </c>
      <c r="B53" s="66" t="s">
        <v>43</v>
      </c>
      <c r="C53" s="80"/>
      <c r="D53" s="80"/>
    </row>
    <row r="54" spans="1:4" ht="15" customHeight="1" thickBot="1" x14ac:dyDescent="0.25">
      <c r="A54" s="75" t="s">
        <v>194</v>
      </c>
      <c r="B54" s="75" t="s">
        <v>195</v>
      </c>
      <c r="C54" s="87">
        <f>SUM(C50:C53)</f>
        <v>7535863319.6599998</v>
      </c>
      <c r="D54" s="87">
        <f>SUM(D50:D53)</f>
        <v>7001638827.1999998</v>
      </c>
    </row>
    <row r="55" spans="1:4" ht="15" customHeight="1" thickBot="1" x14ac:dyDescent="0.25">
      <c r="A55" s="71" t="s">
        <v>196</v>
      </c>
      <c r="B55" s="71" t="s">
        <v>197</v>
      </c>
      <c r="C55" s="88">
        <f>+C47+C54</f>
        <v>11552387443.790001</v>
      </c>
      <c r="D55" s="88">
        <f>+D47+D54</f>
        <v>12485085865.299999</v>
      </c>
    </row>
    <row r="56" spans="1:4" ht="15" customHeight="1" x14ac:dyDescent="0.2">
      <c r="A56" s="76">
        <v>2.2999999999999998</v>
      </c>
      <c r="B56" s="76" t="s">
        <v>44</v>
      </c>
      <c r="C56" s="80"/>
      <c r="D56" s="80"/>
    </row>
    <row r="57" spans="1:4" ht="15" customHeight="1" x14ac:dyDescent="0.2">
      <c r="A57" s="66" t="s">
        <v>198</v>
      </c>
      <c r="B57" s="66" t="s">
        <v>45</v>
      </c>
      <c r="C57" s="80"/>
      <c r="D57" s="80"/>
    </row>
    <row r="58" spans="1:4" ht="15" customHeight="1" x14ac:dyDescent="0.2">
      <c r="A58" s="66" t="s">
        <v>199</v>
      </c>
      <c r="B58" s="66" t="s">
        <v>46</v>
      </c>
      <c r="C58" s="80"/>
      <c r="D58" s="80"/>
    </row>
    <row r="59" spans="1:4" ht="15" customHeight="1" x14ac:dyDescent="0.2">
      <c r="A59" s="66" t="s">
        <v>200</v>
      </c>
      <c r="B59" s="66" t="s">
        <v>47</v>
      </c>
      <c r="C59" s="80">
        <v>0</v>
      </c>
      <c r="D59" s="80"/>
    </row>
    <row r="60" spans="1:4" ht="15" customHeight="1" x14ac:dyDescent="0.2">
      <c r="A60" s="66" t="s">
        <v>201</v>
      </c>
      <c r="B60" s="66" t="s">
        <v>48</v>
      </c>
      <c r="C60" s="80">
        <v>7867946406</v>
      </c>
      <c r="D60" s="80">
        <v>7867946406</v>
      </c>
    </row>
    <row r="61" spans="1:4" ht="15" customHeight="1" x14ac:dyDescent="0.2">
      <c r="A61" s="66" t="s">
        <v>202</v>
      </c>
      <c r="B61" s="66" t="s">
        <v>49</v>
      </c>
      <c r="C61" s="80">
        <v>0</v>
      </c>
      <c r="D61" s="80">
        <v>0</v>
      </c>
    </row>
    <row r="62" spans="1:4" ht="15" customHeight="1" x14ac:dyDescent="0.2">
      <c r="A62" s="66" t="s">
        <v>203</v>
      </c>
      <c r="B62" s="66" t="s">
        <v>50</v>
      </c>
      <c r="C62" s="80">
        <v>0</v>
      </c>
      <c r="D62" s="80">
        <v>0</v>
      </c>
    </row>
    <row r="63" spans="1:4" ht="15" customHeight="1" x14ac:dyDescent="0.2">
      <c r="A63" s="66" t="s">
        <v>204</v>
      </c>
      <c r="B63" s="66" t="s">
        <v>51</v>
      </c>
      <c r="C63" s="80">
        <v>917673951.01999998</v>
      </c>
      <c r="D63" s="80">
        <v>917673951.01999998</v>
      </c>
    </row>
    <row r="64" spans="1:4" ht="15" customHeight="1" x14ac:dyDescent="0.2">
      <c r="A64" s="66" t="s">
        <v>205</v>
      </c>
      <c r="B64" s="66" t="s">
        <v>52</v>
      </c>
      <c r="C64" s="80">
        <v>-1429008648.6600001</v>
      </c>
      <c r="D64" s="80">
        <v>-1296834131.04</v>
      </c>
    </row>
    <row r="65" spans="1:4" ht="15" customHeight="1" x14ac:dyDescent="0.25">
      <c r="A65" s="66" t="s">
        <v>206</v>
      </c>
      <c r="B65" s="66" t="s">
        <v>53</v>
      </c>
      <c r="C65" s="89"/>
      <c r="D65" s="80"/>
    </row>
    <row r="66" spans="1:4" ht="15" customHeight="1" x14ac:dyDescent="0.2">
      <c r="A66" s="66" t="s">
        <v>207</v>
      </c>
      <c r="B66" s="66" t="s">
        <v>54</v>
      </c>
      <c r="C66" s="80"/>
      <c r="D66" s="80"/>
    </row>
    <row r="67" spans="1:4" ht="15" customHeight="1" thickBot="1" x14ac:dyDescent="0.25">
      <c r="A67" s="75" t="s">
        <v>208</v>
      </c>
      <c r="B67" s="75" t="s">
        <v>209</v>
      </c>
      <c r="C67" s="83">
        <f>SUM(C59:C66)</f>
        <v>7356611708.3600006</v>
      </c>
      <c r="D67" s="83">
        <f>SUM(D59:D66)</f>
        <v>7488786225.9800005</v>
      </c>
    </row>
    <row r="68" spans="1:4" ht="15" customHeight="1" x14ac:dyDescent="0.2">
      <c r="A68" s="77">
        <v>2.4</v>
      </c>
      <c r="B68" s="77" t="s">
        <v>55</v>
      </c>
      <c r="C68" s="80"/>
      <c r="D68" s="80"/>
    </row>
    <row r="69" spans="1:4" ht="15" customHeight="1" thickBot="1" x14ac:dyDescent="0.25">
      <c r="A69" s="75" t="s">
        <v>210</v>
      </c>
      <c r="B69" s="75" t="s">
        <v>56</v>
      </c>
      <c r="C69" s="84">
        <f>+C55+C67</f>
        <v>18908999152.150002</v>
      </c>
      <c r="D69" s="84">
        <f>+D55+D67</f>
        <v>19973872091.279999</v>
      </c>
    </row>
    <row r="70" spans="1:4" ht="15" customHeight="1" x14ac:dyDescent="0.25">
      <c r="A70" s="78"/>
      <c r="B70" s="78"/>
      <c r="C70" s="79">
        <v>0</v>
      </c>
      <c r="D70" s="79">
        <v>0</v>
      </c>
    </row>
    <row r="71" spans="1:4" ht="15" customHeight="1" x14ac:dyDescent="0.25">
      <c r="A71" s="61"/>
      <c r="B71" s="61"/>
      <c r="C71" s="61"/>
      <c r="D71" s="61"/>
    </row>
    <row r="72" spans="1:4" ht="15" customHeight="1" x14ac:dyDescent="0.25">
      <c r="A72" s="61"/>
      <c r="B72" s="61"/>
      <c r="C72" s="61"/>
      <c r="D72" s="61"/>
    </row>
    <row r="74" spans="1:4" s="33" customFormat="1" x14ac:dyDescent="0.2"/>
    <row r="75" spans="1:4" s="33" customFormat="1" x14ac:dyDescent="0.2"/>
    <row r="76" spans="1:4" s="33" customFormat="1" x14ac:dyDescent="0.2"/>
    <row r="77" spans="1:4" s="33" customFormat="1" x14ac:dyDescent="0.2"/>
    <row r="80" spans="1:4" ht="15.75" x14ac:dyDescent="0.2">
      <c r="A80" s="42"/>
      <c r="B80" s="7" t="s">
        <v>57</v>
      </c>
    </row>
    <row r="81" spans="1:2" ht="15.75" x14ac:dyDescent="0.2">
      <c r="A81" s="42"/>
      <c r="B81" s="7"/>
    </row>
    <row r="82" spans="1:2" ht="15.75" x14ac:dyDescent="0.2">
      <c r="A82" s="42"/>
      <c r="B82" s="7" t="s">
        <v>58</v>
      </c>
    </row>
    <row r="83" spans="1:2" x14ac:dyDescent="0.2">
      <c r="A83" s="42"/>
      <c r="B83" s="42"/>
    </row>
  </sheetData>
  <mergeCells count="5">
    <mergeCell ref="C3:D3"/>
    <mergeCell ref="A1:B1"/>
    <mergeCell ref="A3:A4"/>
    <mergeCell ref="B3:B4"/>
    <mergeCell ref="A2:B2"/>
  </mergeCells>
  <phoneticPr fontId="7" type="noConversion"/>
  <printOptions horizontalCentered="1"/>
  <pageMargins left="0.5" right="0.5" top="1" bottom="1" header="0.5" footer="0.5"/>
  <pageSetup paperSize="9" orientation="portrait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2"/>
  <sheetViews>
    <sheetView topLeftCell="A32" workbookViewId="0">
      <selection activeCell="G67" sqref="G67"/>
    </sheetView>
  </sheetViews>
  <sheetFormatPr defaultRowHeight="12.75" x14ac:dyDescent="0.2"/>
  <cols>
    <col min="1" max="1" width="45.140625" style="156" bestFit="1" customWidth="1"/>
    <col min="2" max="2" width="18.42578125" style="156" customWidth="1"/>
    <col min="3" max="3" width="18.140625" style="156" customWidth="1"/>
    <col min="4" max="16384" width="9.140625" style="1"/>
  </cols>
  <sheetData>
    <row r="1" spans="1:3" ht="14.25" x14ac:dyDescent="0.2">
      <c r="A1" s="90" t="s">
        <v>211</v>
      </c>
      <c r="B1" s="90"/>
      <c r="C1" s="59"/>
    </row>
    <row r="2" spans="1:3" ht="12.75" customHeight="1" x14ac:dyDescent="0.25">
      <c r="A2" s="108" t="s">
        <v>59</v>
      </c>
      <c r="B2" s="108"/>
      <c r="C2" s="108"/>
    </row>
    <row r="3" spans="1:3" s="35" customFormat="1" x14ac:dyDescent="0.2">
      <c r="A3" s="119" t="s">
        <v>16</v>
      </c>
      <c r="B3" s="120" t="s">
        <v>265</v>
      </c>
      <c r="C3" s="120"/>
    </row>
    <row r="4" spans="1:3" ht="14.25" customHeight="1" x14ac:dyDescent="0.2">
      <c r="A4" s="121"/>
      <c r="B4" s="62">
        <v>44197</v>
      </c>
      <c r="C4" s="62">
        <v>44561</v>
      </c>
    </row>
    <row r="5" spans="1:3" s="35" customFormat="1" ht="14.25" customHeight="1" x14ac:dyDescent="0.2">
      <c r="A5" s="122" t="s">
        <v>212</v>
      </c>
      <c r="B5" s="123"/>
      <c r="C5" s="123"/>
    </row>
    <row r="6" spans="1:3" ht="12.75" customHeight="1" x14ac:dyDescent="0.2">
      <c r="A6" s="124" t="s">
        <v>213</v>
      </c>
      <c r="B6" s="125">
        <f>+SUM(B7:B13)</f>
        <v>10251140548.25</v>
      </c>
      <c r="C6" s="125">
        <f>+SUM(C7:C13)</f>
        <v>14004821759.92</v>
      </c>
    </row>
    <row r="7" spans="1:3" s="38" customFormat="1" x14ac:dyDescent="0.2">
      <c r="A7" s="126" t="s">
        <v>214</v>
      </c>
      <c r="B7" s="127">
        <v>6076993730</v>
      </c>
      <c r="C7" s="127">
        <v>11335958104.82</v>
      </c>
    </row>
    <row r="8" spans="1:3" x14ac:dyDescent="0.2">
      <c r="A8" s="126" t="s">
        <v>215</v>
      </c>
      <c r="B8" s="127">
        <v>1431289144.73</v>
      </c>
      <c r="C8" s="127">
        <v>171637400.59</v>
      </c>
    </row>
    <row r="9" spans="1:3" ht="12.75" customHeight="1" x14ac:dyDescent="0.2">
      <c r="A9" s="126" t="s">
        <v>216</v>
      </c>
      <c r="B9" s="127">
        <v>111063182.72</v>
      </c>
      <c r="C9" s="127">
        <v>167690618.18000001</v>
      </c>
    </row>
    <row r="10" spans="1:3" ht="12.75" customHeight="1" x14ac:dyDescent="0.2">
      <c r="A10" s="126" t="s">
        <v>217</v>
      </c>
      <c r="B10" s="128"/>
      <c r="C10" s="127"/>
    </row>
    <row r="11" spans="1:3" ht="12.75" customHeight="1" x14ac:dyDescent="0.2">
      <c r="A11" s="126" t="s">
        <v>218</v>
      </c>
      <c r="B11" s="127">
        <v>11223636.25</v>
      </c>
      <c r="C11" s="127">
        <v>4912727.24</v>
      </c>
    </row>
    <row r="12" spans="1:3" ht="12.75" customHeight="1" x14ac:dyDescent="0.2">
      <c r="A12" s="126" t="s">
        <v>219</v>
      </c>
      <c r="B12" s="127"/>
      <c r="C12" s="127"/>
    </row>
    <row r="13" spans="1:3" ht="12.75" customHeight="1" x14ac:dyDescent="0.2">
      <c r="A13" s="126" t="s">
        <v>220</v>
      </c>
      <c r="B13" s="127">
        <f>35288127.27+2585282727.28</f>
        <v>2620570854.5500002</v>
      </c>
      <c r="C13" s="127">
        <f>22000000+2302622909.09</f>
        <v>2324622909.0900002</v>
      </c>
    </row>
    <row r="14" spans="1:3" ht="12.75" customHeight="1" x14ac:dyDescent="0.2">
      <c r="A14" s="129" t="s">
        <v>63</v>
      </c>
      <c r="B14" s="127">
        <v>-4415072.72</v>
      </c>
      <c r="C14" s="127">
        <v>-4640727.28</v>
      </c>
    </row>
    <row r="15" spans="1:3" ht="12.75" customHeight="1" x14ac:dyDescent="0.2">
      <c r="A15" s="129" t="s">
        <v>64</v>
      </c>
      <c r="B15" s="127"/>
      <c r="C15" s="127"/>
    </row>
    <row r="16" spans="1:3" ht="12.75" customHeight="1" thickBot="1" x14ac:dyDescent="0.25">
      <c r="A16" s="130" t="s">
        <v>73</v>
      </c>
      <c r="B16" s="131">
        <f>+B6+B14</f>
        <v>10246725475.530001</v>
      </c>
      <c r="C16" s="131">
        <f>+C6+C14</f>
        <v>14000181032.639999</v>
      </c>
    </row>
    <row r="17" spans="1:3" ht="12.75" customHeight="1" thickBot="1" x14ac:dyDescent="0.25">
      <c r="A17" s="132" t="s">
        <v>65</v>
      </c>
      <c r="B17" s="133">
        <f>+SUM(B18:B23)</f>
        <v>-8807515062.6100006</v>
      </c>
      <c r="C17" s="133">
        <f>+SUM(C18:C23)</f>
        <v>-11151529577.640001</v>
      </c>
    </row>
    <row r="18" spans="1:3" ht="12.75" customHeight="1" x14ac:dyDescent="0.2">
      <c r="A18" s="129" t="s">
        <v>221</v>
      </c>
      <c r="B18" s="127">
        <v>-5114920857.0200005</v>
      </c>
      <c r="C18" s="127">
        <v>-7790962476.4700003</v>
      </c>
    </row>
    <row r="19" spans="1:3" ht="12.75" customHeight="1" x14ac:dyDescent="0.2">
      <c r="A19" s="129" t="s">
        <v>266</v>
      </c>
      <c r="B19" s="127">
        <v>-33325657.550000001</v>
      </c>
      <c r="C19" s="127">
        <v>-160981518.40000001</v>
      </c>
    </row>
    <row r="20" spans="1:3" ht="12.75" customHeight="1" x14ac:dyDescent="0.2">
      <c r="A20" s="129" t="s">
        <v>267</v>
      </c>
      <c r="B20" s="127">
        <v>-2835188493.0799999</v>
      </c>
      <c r="C20" s="127">
        <f>-2411058043-21527831.89</f>
        <v>-2432585874.8899999</v>
      </c>
    </row>
    <row r="21" spans="1:3" ht="12.75" customHeight="1" x14ac:dyDescent="0.2">
      <c r="A21" s="129" t="s">
        <v>222</v>
      </c>
      <c r="B21" s="134">
        <v>-164833261</v>
      </c>
      <c r="C21" s="134">
        <v>-119081983.09999999</v>
      </c>
    </row>
    <row r="22" spans="1:3" ht="12.75" customHeight="1" x14ac:dyDescent="0.2">
      <c r="A22" s="129" t="s">
        <v>223</v>
      </c>
      <c r="B22" s="134">
        <v>-477184561.33999997</v>
      </c>
      <c r="C22" s="134">
        <v>-413772541.18000001</v>
      </c>
    </row>
    <row r="23" spans="1:3" ht="12.75" customHeight="1" thickBot="1" x14ac:dyDescent="0.25">
      <c r="A23" s="132" t="s">
        <v>224</v>
      </c>
      <c r="B23" s="133">
        <v>-182062232.62</v>
      </c>
      <c r="C23" s="133">
        <v>-234145183.59999999</v>
      </c>
    </row>
    <row r="24" spans="1:3" ht="12.75" customHeight="1" thickBot="1" x14ac:dyDescent="0.25">
      <c r="A24" s="130" t="s">
        <v>225</v>
      </c>
      <c r="B24" s="131">
        <f>+B16+B17</f>
        <v>1439210412.9200001</v>
      </c>
      <c r="C24" s="131">
        <f>+C16+C17</f>
        <v>2848651454.9999981</v>
      </c>
    </row>
    <row r="25" spans="1:3" ht="12.75" customHeight="1" x14ac:dyDescent="0.2">
      <c r="A25" s="135" t="s">
        <v>66</v>
      </c>
      <c r="B25" s="136"/>
      <c r="C25" s="136"/>
    </row>
    <row r="26" spans="1:3" ht="15" customHeight="1" x14ac:dyDescent="0.2">
      <c r="A26" s="126" t="s">
        <v>226</v>
      </c>
      <c r="B26" s="127">
        <v>882689640</v>
      </c>
      <c r="C26" s="127">
        <v>863475181.39999998</v>
      </c>
    </row>
    <row r="27" spans="1:3" ht="12.75" customHeight="1" x14ac:dyDescent="0.2">
      <c r="A27" s="126" t="s">
        <v>227</v>
      </c>
      <c r="B27" s="127">
        <v>43662910</v>
      </c>
      <c r="C27" s="127">
        <v>111643664.3</v>
      </c>
    </row>
    <row r="28" spans="1:3" ht="12.75" customHeight="1" x14ac:dyDescent="0.2">
      <c r="A28" s="126" t="s">
        <v>228</v>
      </c>
      <c r="B28" s="136">
        <v>5826110</v>
      </c>
      <c r="C28" s="136">
        <v>13635591.810000001</v>
      </c>
    </row>
    <row r="29" spans="1:3" ht="12.75" customHeight="1" x14ac:dyDescent="0.2">
      <c r="A29" s="126" t="s">
        <v>229</v>
      </c>
      <c r="B29" s="134">
        <v>34810730</v>
      </c>
      <c r="C29" s="134">
        <v>47509392.729999997</v>
      </c>
    </row>
    <row r="30" spans="1:3" ht="11.45" customHeight="1" x14ac:dyDescent="0.2">
      <c r="A30" s="126" t="s">
        <v>230</v>
      </c>
      <c r="B30" s="127">
        <v>3706180</v>
      </c>
      <c r="C30" s="127">
        <v>8135036.4000000004</v>
      </c>
    </row>
    <row r="31" spans="1:3" ht="11.45" customHeight="1" x14ac:dyDescent="0.2">
      <c r="A31" s="126" t="s">
        <v>231</v>
      </c>
      <c r="B31" s="134">
        <v>1797310</v>
      </c>
      <c r="C31" s="134">
        <v>248581.82</v>
      </c>
    </row>
    <row r="32" spans="1:3" ht="14.25" customHeight="1" x14ac:dyDescent="0.2">
      <c r="A32" s="137" t="s">
        <v>232</v>
      </c>
      <c r="B32" s="134">
        <v>22802870</v>
      </c>
      <c r="C32" s="134">
        <v>7477330.21</v>
      </c>
    </row>
    <row r="33" spans="1:3" x14ac:dyDescent="0.2">
      <c r="A33" s="126" t="s">
        <v>233</v>
      </c>
      <c r="B33" s="127">
        <v>35798460</v>
      </c>
      <c r="C33" s="127">
        <v>30681363.620000001</v>
      </c>
    </row>
    <row r="34" spans="1:3" x14ac:dyDescent="0.2">
      <c r="A34" s="126" t="s">
        <v>234</v>
      </c>
      <c r="B34" s="136">
        <v>9448690</v>
      </c>
      <c r="C34" s="136">
        <v>16127338.630000001</v>
      </c>
    </row>
    <row r="35" spans="1:3" x14ac:dyDescent="0.2">
      <c r="A35" s="126" t="s">
        <v>235</v>
      </c>
      <c r="B35" s="136">
        <v>251761410</v>
      </c>
      <c r="C35" s="136">
        <v>525670601.56</v>
      </c>
    </row>
    <row r="36" spans="1:3" x14ac:dyDescent="0.2">
      <c r="A36" s="126" t="s">
        <v>236</v>
      </c>
      <c r="B36" s="138">
        <v>7223580</v>
      </c>
      <c r="C36" s="138">
        <v>34719465.460000001</v>
      </c>
    </row>
    <row r="37" spans="1:3" x14ac:dyDescent="0.2">
      <c r="A37" s="126" t="s">
        <v>237</v>
      </c>
      <c r="B37" s="127">
        <v>178752940</v>
      </c>
      <c r="C37" s="127">
        <v>98970387.890000001</v>
      </c>
    </row>
    <row r="38" spans="1:3" x14ac:dyDescent="0.2">
      <c r="A38" s="126" t="s">
        <v>224</v>
      </c>
      <c r="B38" s="127">
        <v>400439350</v>
      </c>
      <c r="C38" s="127">
        <v>342932727.16000003</v>
      </c>
    </row>
    <row r="39" spans="1:3" x14ac:dyDescent="0.2">
      <c r="A39" s="126" t="s">
        <v>238</v>
      </c>
      <c r="B39" s="127">
        <v>70547420</v>
      </c>
      <c r="C39" s="127">
        <v>380809359.62</v>
      </c>
    </row>
    <row r="40" spans="1:3" ht="11.45" customHeight="1" x14ac:dyDescent="0.2">
      <c r="A40" s="139" t="s">
        <v>239</v>
      </c>
      <c r="B40" s="127"/>
      <c r="C40" s="127"/>
    </row>
    <row r="41" spans="1:3" ht="14.25" customHeight="1" x14ac:dyDescent="0.2">
      <c r="A41" s="126" t="s">
        <v>240</v>
      </c>
      <c r="B41" s="134">
        <v>16407990</v>
      </c>
      <c r="C41" s="134">
        <v>8223504</v>
      </c>
    </row>
    <row r="42" spans="1:3" x14ac:dyDescent="0.2">
      <c r="A42" s="139" t="s">
        <v>241</v>
      </c>
      <c r="B42" s="140">
        <v>5856640</v>
      </c>
      <c r="C42" s="140">
        <v>8656985.6999999993</v>
      </c>
    </row>
    <row r="43" spans="1:3" x14ac:dyDescent="0.2">
      <c r="A43" s="126" t="s">
        <v>242</v>
      </c>
      <c r="B43" s="138">
        <v>51801380</v>
      </c>
      <c r="C43" s="138">
        <v>84315963.560000002</v>
      </c>
    </row>
    <row r="44" spans="1:3" ht="11.45" customHeight="1" x14ac:dyDescent="0.2">
      <c r="A44" s="126" t="s">
        <v>243</v>
      </c>
      <c r="B44" s="134">
        <v>1828000</v>
      </c>
      <c r="C44" s="134">
        <v>9233452.4399999995</v>
      </c>
    </row>
    <row r="45" spans="1:3" x14ac:dyDescent="0.2">
      <c r="A45" s="137" t="s">
        <v>244</v>
      </c>
      <c r="B45" s="141"/>
      <c r="C45" s="141"/>
    </row>
    <row r="46" spans="1:3" ht="14.25" customHeight="1" x14ac:dyDescent="0.2">
      <c r="A46" s="137" t="s">
        <v>245</v>
      </c>
      <c r="B46" s="141"/>
      <c r="C46" s="141">
        <v>2005328.4</v>
      </c>
    </row>
    <row r="47" spans="1:3" x14ac:dyDescent="0.2">
      <c r="A47" s="139" t="s">
        <v>246</v>
      </c>
      <c r="B47" s="140"/>
      <c r="C47" s="140"/>
    </row>
    <row r="48" spans="1:3" ht="14.25" customHeight="1" x14ac:dyDescent="0.2">
      <c r="A48" s="142" t="s">
        <v>247</v>
      </c>
      <c r="B48" s="143">
        <v>37011600.270000003</v>
      </c>
      <c r="C48" s="143">
        <f>39467271.99+8766033.34+2540000</f>
        <v>50773305.329999998</v>
      </c>
    </row>
    <row r="49" spans="1:9" ht="13.5" thickBot="1" x14ac:dyDescent="0.25">
      <c r="A49" s="144" t="s">
        <v>67</v>
      </c>
      <c r="B49" s="145">
        <f>SUM(B26:B48)</f>
        <v>2062173210.27</v>
      </c>
      <c r="C49" s="145">
        <f>SUM(C26:C48)</f>
        <v>2645244562.04</v>
      </c>
    </row>
    <row r="50" spans="1:9" x14ac:dyDescent="0.2">
      <c r="A50" s="135" t="s">
        <v>68</v>
      </c>
      <c r="B50" s="125">
        <f>B24-B49</f>
        <v>-622962797.3499999</v>
      </c>
      <c r="C50" s="125">
        <f>C24-C49</f>
        <v>203406892.95999813</v>
      </c>
    </row>
    <row r="51" spans="1:9" ht="20.100000000000001" customHeight="1" x14ac:dyDescent="0.2">
      <c r="A51" s="124" t="s">
        <v>248</v>
      </c>
      <c r="B51" s="136"/>
      <c r="C51" s="136"/>
    </row>
    <row r="52" spans="1:9" ht="20.100000000000001" customHeight="1" x14ac:dyDescent="0.2">
      <c r="A52" s="129" t="s">
        <v>69</v>
      </c>
      <c r="B52" s="143">
        <v>25036654.489999998</v>
      </c>
      <c r="C52" s="143">
        <v>20896.47</v>
      </c>
    </row>
    <row r="53" spans="1:9" x14ac:dyDescent="0.2">
      <c r="A53" s="129" t="s">
        <v>249</v>
      </c>
      <c r="B53" s="143"/>
      <c r="C53" s="143"/>
    </row>
    <row r="54" spans="1:9" x14ac:dyDescent="0.2">
      <c r="A54" s="146" t="s">
        <v>250</v>
      </c>
      <c r="B54" s="143"/>
      <c r="C54" s="143"/>
      <c r="G54" s="158"/>
      <c r="H54" s="158"/>
      <c r="I54" s="158"/>
    </row>
    <row r="55" spans="1:9" x14ac:dyDescent="0.2">
      <c r="A55" s="129" t="s">
        <v>251</v>
      </c>
      <c r="B55" s="143">
        <v>688770</v>
      </c>
      <c r="C55" s="143">
        <v>558836.39</v>
      </c>
      <c r="G55" s="158"/>
      <c r="H55" s="158"/>
      <c r="I55" s="158"/>
    </row>
    <row r="56" spans="1:9" x14ac:dyDescent="0.2">
      <c r="A56" s="129" t="s">
        <v>70</v>
      </c>
      <c r="B56" s="143"/>
      <c r="C56" s="143"/>
      <c r="G56" s="158"/>
      <c r="H56" s="158"/>
      <c r="I56" s="158"/>
    </row>
    <row r="57" spans="1:9" x14ac:dyDescent="0.2">
      <c r="A57" s="129" t="s">
        <v>252</v>
      </c>
      <c r="B57" s="143">
        <v>4555045.45</v>
      </c>
      <c r="C57" s="143">
        <v>9330412.0999999996</v>
      </c>
      <c r="G57" s="158"/>
      <c r="H57" s="158"/>
      <c r="I57" s="158"/>
    </row>
    <row r="58" spans="1:9" ht="13.5" thickBot="1" x14ac:dyDescent="0.25">
      <c r="A58" s="157" t="s">
        <v>253</v>
      </c>
      <c r="B58" s="159">
        <f>SUM(B52:B57)</f>
        <v>30280469.939999998</v>
      </c>
      <c r="C58" s="159">
        <f>SUM(C52:C57)</f>
        <v>9910144.959999999</v>
      </c>
      <c r="G58" s="158"/>
      <c r="H58" s="158"/>
      <c r="I58" s="158"/>
    </row>
    <row r="59" spans="1:9" x14ac:dyDescent="0.2">
      <c r="A59" s="124" t="s">
        <v>254</v>
      </c>
      <c r="B59" s="148"/>
      <c r="C59" s="148"/>
      <c r="G59" s="158"/>
      <c r="H59" s="158"/>
      <c r="I59" s="158"/>
    </row>
    <row r="60" spans="1:9" x14ac:dyDescent="0.2">
      <c r="A60" s="126" t="s">
        <v>255</v>
      </c>
      <c r="B60" s="127">
        <v>0</v>
      </c>
      <c r="C60" s="127">
        <v>0</v>
      </c>
      <c r="G60" s="158"/>
      <c r="H60" s="158"/>
      <c r="I60" s="158"/>
    </row>
    <row r="61" spans="1:9" x14ac:dyDescent="0.2">
      <c r="A61" s="126" t="s">
        <v>256</v>
      </c>
      <c r="B61" s="148"/>
      <c r="C61" s="148"/>
      <c r="G61" s="158"/>
      <c r="H61" s="158"/>
      <c r="I61" s="158"/>
    </row>
    <row r="62" spans="1:9" x14ac:dyDescent="0.2">
      <c r="A62" s="126" t="s">
        <v>257</v>
      </c>
      <c r="B62" s="127">
        <v>-3171763.39</v>
      </c>
      <c r="C62" s="127"/>
      <c r="G62" s="158"/>
      <c r="H62" s="158"/>
      <c r="I62" s="158"/>
    </row>
    <row r="63" spans="1:9" x14ac:dyDescent="0.2">
      <c r="A63" s="126" t="s">
        <v>258</v>
      </c>
      <c r="B63" s="127">
        <v>0</v>
      </c>
      <c r="C63" s="127">
        <v>0</v>
      </c>
      <c r="G63" s="158"/>
      <c r="H63" s="158"/>
      <c r="I63" s="158"/>
    </row>
    <row r="64" spans="1:9" x14ac:dyDescent="0.2">
      <c r="A64" s="126" t="s">
        <v>259</v>
      </c>
      <c r="B64" s="127"/>
      <c r="C64" s="127"/>
      <c r="G64" s="158"/>
      <c r="H64" s="158"/>
      <c r="I64" s="158"/>
    </row>
    <row r="65" spans="1:3" x14ac:dyDescent="0.2">
      <c r="A65" s="126" t="s">
        <v>260</v>
      </c>
      <c r="B65" s="127"/>
      <c r="C65" s="127"/>
    </row>
    <row r="66" spans="1:3" x14ac:dyDescent="0.2">
      <c r="A66" s="126" t="s">
        <v>261</v>
      </c>
      <c r="B66" s="127">
        <v>-17729879.75</v>
      </c>
      <c r="C66" s="127">
        <v>-59830816.530000001</v>
      </c>
    </row>
    <row r="67" spans="1:3" ht="13.5" thickBot="1" x14ac:dyDescent="0.25">
      <c r="A67" s="147" t="s">
        <v>262</v>
      </c>
      <c r="B67" s="145">
        <f>SUM(B60:B66)</f>
        <v>-20901643.140000001</v>
      </c>
      <c r="C67" s="145">
        <f t="shared" ref="C67" si="0">SUM(C60:C66)</f>
        <v>-59830816.530000001</v>
      </c>
    </row>
    <row r="68" spans="1:3" ht="13.5" thickBot="1" x14ac:dyDescent="0.25">
      <c r="A68" s="130" t="s">
        <v>263</v>
      </c>
      <c r="B68" s="149">
        <f>B58+B67</f>
        <v>9378826.799999997</v>
      </c>
      <c r="C68" s="150">
        <f>C58+C67</f>
        <v>-49920671.57</v>
      </c>
    </row>
    <row r="69" spans="1:3" ht="13.5" thickBot="1" x14ac:dyDescent="0.25">
      <c r="A69" s="151" t="s">
        <v>71</v>
      </c>
      <c r="B69" s="149">
        <f>B50+B58+B67</f>
        <v>-613583970.54999983</v>
      </c>
      <c r="C69" s="149">
        <f t="shared" ref="B69:C69" si="1">C50+C58+C67</f>
        <v>153486221.38999814</v>
      </c>
    </row>
    <row r="70" spans="1:3" ht="13.5" thickBot="1" x14ac:dyDescent="0.25">
      <c r="A70" s="152" t="s">
        <v>72</v>
      </c>
      <c r="B70" s="153">
        <v>-2503665.4500000002</v>
      </c>
      <c r="C70" s="153">
        <v>-21311703.800000001</v>
      </c>
    </row>
    <row r="71" spans="1:3" x14ac:dyDescent="0.2">
      <c r="A71" s="154" t="s">
        <v>264</v>
      </c>
      <c r="B71" s="155">
        <f t="shared" ref="B71:C71" si="2">B69+B70</f>
        <v>-616087635.99999988</v>
      </c>
      <c r="C71" s="155">
        <f t="shared" si="2"/>
        <v>132174517.58999814</v>
      </c>
    </row>
    <row r="72" spans="1:3" x14ac:dyDescent="0.2">
      <c r="B72" s="148"/>
      <c r="C72" s="148"/>
    </row>
  </sheetData>
  <mergeCells count="3">
    <mergeCell ref="A2:C2"/>
    <mergeCell ref="A3:A4"/>
    <mergeCell ref="B3:C3"/>
  </mergeCells>
  <phoneticPr fontId="0" type="noConversion"/>
  <printOptions horizontalCentered="1"/>
  <pageMargins left="0" right="0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K14" sqref="K14"/>
    </sheetView>
  </sheetViews>
  <sheetFormatPr defaultRowHeight="12.75" x14ac:dyDescent="0.2"/>
  <cols>
    <col min="1" max="1" width="5" style="2" customWidth="1"/>
    <col min="2" max="2" width="49.140625" style="2" bestFit="1" customWidth="1"/>
    <col min="3" max="3" width="17.7109375" style="2" bestFit="1" customWidth="1"/>
    <col min="4" max="6" width="12.28515625" style="2" customWidth="1"/>
    <col min="7" max="7" width="16.85546875" style="58" customWidth="1"/>
    <col min="8" max="8" width="17.7109375" style="2" bestFit="1" customWidth="1"/>
    <col min="9" max="9" width="18.28515625" style="2" bestFit="1" customWidth="1"/>
    <col min="10" max="10" width="11.5703125" style="2" bestFit="1" customWidth="1"/>
    <col min="11" max="11" width="9.140625" style="2"/>
    <col min="12" max="12" width="21.85546875" style="2" customWidth="1"/>
    <col min="13" max="16384" width="9.140625" style="2"/>
  </cols>
  <sheetData>
    <row r="1" spans="1:12" x14ac:dyDescent="0.2">
      <c r="H1" s="110"/>
      <c r="I1" s="110"/>
    </row>
    <row r="2" spans="1:12" x14ac:dyDescent="0.2">
      <c r="H2" s="110"/>
      <c r="I2" s="110"/>
    </row>
    <row r="3" spans="1:12" ht="14.25" x14ac:dyDescent="0.2">
      <c r="A3" s="111" t="s">
        <v>74</v>
      </c>
      <c r="B3" s="111"/>
      <c r="C3" s="111"/>
      <c r="D3" s="111"/>
      <c r="E3" s="111"/>
      <c r="F3" s="111"/>
      <c r="G3" s="111"/>
      <c r="H3" s="111"/>
      <c r="I3" s="111"/>
    </row>
    <row r="4" spans="1:12" x14ac:dyDescent="0.2">
      <c r="A4" s="103"/>
      <c r="B4" s="103"/>
      <c r="C4" s="42"/>
      <c r="D4" s="42"/>
      <c r="E4" s="42"/>
      <c r="F4" s="42"/>
      <c r="H4" s="112">
        <v>44561</v>
      </c>
      <c r="I4" s="112"/>
    </row>
    <row r="5" spans="1:12" x14ac:dyDescent="0.2">
      <c r="A5" s="97"/>
      <c r="B5" s="97"/>
    </row>
    <row r="6" spans="1:12" ht="15" x14ac:dyDescent="0.25">
      <c r="A6" s="42"/>
      <c r="B6" s="42"/>
      <c r="C6" s="42"/>
      <c r="D6" s="42"/>
      <c r="E6" s="42"/>
      <c r="F6" s="42"/>
      <c r="H6" s="42"/>
      <c r="I6" s="49" t="s">
        <v>60</v>
      </c>
    </row>
    <row r="7" spans="1:12" ht="60" x14ac:dyDescent="0.2">
      <c r="A7" s="43" t="s">
        <v>0</v>
      </c>
      <c r="B7" s="50" t="s">
        <v>75</v>
      </c>
      <c r="C7" s="51" t="s">
        <v>76</v>
      </c>
      <c r="D7" s="50" t="s">
        <v>77</v>
      </c>
      <c r="E7" s="51" t="s">
        <v>50</v>
      </c>
      <c r="F7" s="50" t="s">
        <v>78</v>
      </c>
      <c r="G7" s="50" t="s">
        <v>51</v>
      </c>
      <c r="H7" s="51" t="s">
        <v>52</v>
      </c>
      <c r="I7" s="51" t="s">
        <v>79</v>
      </c>
    </row>
    <row r="8" spans="1:12" ht="15" x14ac:dyDescent="0.25">
      <c r="A8" s="4">
        <v>1</v>
      </c>
      <c r="B8" s="46" t="s">
        <v>268</v>
      </c>
      <c r="C8" s="5">
        <v>7867946406</v>
      </c>
      <c r="D8" s="5"/>
      <c r="E8" s="5"/>
      <c r="F8" s="5"/>
      <c r="G8" s="5">
        <v>917673951.01999998</v>
      </c>
      <c r="H8" s="5">
        <v>-691109188.28999996</v>
      </c>
      <c r="I8" s="5">
        <f>+C8+G8+H8</f>
        <v>8094511168.7300005</v>
      </c>
    </row>
    <row r="9" spans="1:12" ht="15" x14ac:dyDescent="0.25">
      <c r="A9" s="4">
        <f t="shared" ref="A9:A28" si="0">A8+1</f>
        <v>2</v>
      </c>
      <c r="B9" s="46" t="s">
        <v>80</v>
      </c>
      <c r="C9" s="5"/>
      <c r="D9" s="5"/>
      <c r="E9" s="5"/>
      <c r="F9" s="5"/>
      <c r="G9" s="5"/>
      <c r="H9" s="5"/>
      <c r="I9" s="5">
        <f t="shared" ref="I9:I10" si="1">+C9+G9+H9</f>
        <v>0</v>
      </c>
    </row>
    <row r="10" spans="1:12" ht="14.25" x14ac:dyDescent="0.2">
      <c r="A10" s="4">
        <f t="shared" si="0"/>
        <v>3</v>
      </c>
      <c r="B10" s="52" t="s">
        <v>81</v>
      </c>
      <c r="C10" s="5">
        <f>+C8</f>
        <v>7867946406</v>
      </c>
      <c r="D10" s="5"/>
      <c r="E10" s="5"/>
      <c r="F10" s="5"/>
      <c r="G10" s="5">
        <v>917673951.01999998</v>
      </c>
      <c r="H10" s="5">
        <v>-691109188.28999996</v>
      </c>
      <c r="I10" s="5">
        <f t="shared" si="1"/>
        <v>8094511168.7300005</v>
      </c>
      <c r="L10" s="160"/>
    </row>
    <row r="11" spans="1:12" ht="15" x14ac:dyDescent="0.25">
      <c r="A11" s="4">
        <f t="shared" si="0"/>
        <v>4</v>
      </c>
      <c r="B11" s="46" t="s">
        <v>82</v>
      </c>
      <c r="C11" s="5"/>
      <c r="D11" s="5"/>
      <c r="E11" s="5"/>
      <c r="F11" s="5"/>
      <c r="G11" s="5"/>
      <c r="H11" s="5"/>
      <c r="I11" s="5">
        <f t="shared" ref="I8:I17" si="2">+C11+H11</f>
        <v>0</v>
      </c>
    </row>
    <row r="12" spans="1:12" ht="15" x14ac:dyDescent="0.25">
      <c r="A12" s="4">
        <f t="shared" si="0"/>
        <v>5</v>
      </c>
      <c r="B12" s="46" t="s">
        <v>83</v>
      </c>
      <c r="C12" s="5"/>
      <c r="D12" s="5"/>
      <c r="E12" s="5"/>
      <c r="F12" s="5"/>
      <c r="G12" s="5"/>
      <c r="H12" s="5"/>
      <c r="I12" s="5">
        <f t="shared" si="2"/>
        <v>0</v>
      </c>
    </row>
    <row r="13" spans="1:12" ht="15" x14ac:dyDescent="0.2">
      <c r="A13" s="4">
        <f t="shared" si="0"/>
        <v>6</v>
      </c>
      <c r="B13" s="53" t="s">
        <v>78</v>
      </c>
      <c r="C13" s="5"/>
      <c r="D13" s="5"/>
      <c r="E13" s="5"/>
      <c r="F13" s="5"/>
      <c r="G13" s="5"/>
      <c r="H13" s="5"/>
      <c r="I13" s="5">
        <f t="shared" si="2"/>
        <v>0</v>
      </c>
    </row>
    <row r="14" spans="1:12" ht="15" x14ac:dyDescent="0.25">
      <c r="A14" s="4">
        <f t="shared" si="0"/>
        <v>7</v>
      </c>
      <c r="B14" s="46" t="s">
        <v>84</v>
      </c>
      <c r="C14" s="5"/>
      <c r="D14" s="5"/>
      <c r="E14" s="5"/>
      <c r="F14" s="5"/>
      <c r="G14" s="5"/>
      <c r="H14" s="5"/>
      <c r="I14" s="5">
        <f t="shared" si="2"/>
        <v>0</v>
      </c>
      <c r="J14" s="14"/>
    </row>
    <row r="15" spans="1:12" ht="15" x14ac:dyDescent="0.25">
      <c r="A15" s="4">
        <f t="shared" si="0"/>
        <v>8</v>
      </c>
      <c r="B15" s="46" t="s">
        <v>85</v>
      </c>
      <c r="C15" s="5"/>
      <c r="D15" s="5"/>
      <c r="E15" s="5"/>
      <c r="F15" s="5"/>
      <c r="G15" s="5"/>
      <c r="H15" s="5">
        <v>-616087638.70000005</v>
      </c>
      <c r="I15" s="5">
        <f t="shared" si="2"/>
        <v>-616087638.70000005</v>
      </c>
    </row>
    <row r="16" spans="1:12" ht="15" x14ac:dyDescent="0.25">
      <c r="A16" s="4">
        <f t="shared" si="0"/>
        <v>9</v>
      </c>
      <c r="B16" s="46" t="s">
        <v>86</v>
      </c>
      <c r="C16" s="5"/>
      <c r="D16" s="5"/>
      <c r="E16" s="5"/>
      <c r="F16" s="5"/>
      <c r="G16" s="5"/>
      <c r="H16" s="5"/>
      <c r="I16" s="5">
        <f t="shared" si="2"/>
        <v>0</v>
      </c>
    </row>
    <row r="17" spans="1:9" ht="15" x14ac:dyDescent="0.25">
      <c r="A17" s="4">
        <f t="shared" si="0"/>
        <v>10</v>
      </c>
      <c r="B17" s="46" t="s">
        <v>87</v>
      </c>
      <c r="C17" s="5"/>
      <c r="D17" s="5"/>
      <c r="E17" s="5"/>
      <c r="F17" s="5"/>
      <c r="G17" s="5"/>
      <c r="H17" s="5"/>
      <c r="I17" s="5">
        <f t="shared" si="2"/>
        <v>0</v>
      </c>
    </row>
    <row r="18" spans="1:9" ht="14.25" x14ac:dyDescent="0.2">
      <c r="A18" s="4">
        <f t="shared" si="0"/>
        <v>11</v>
      </c>
      <c r="B18" s="47" t="s">
        <v>269</v>
      </c>
      <c r="C18" s="5">
        <v>15735892812</v>
      </c>
      <c r="D18" s="5"/>
      <c r="E18" s="5"/>
      <c r="F18" s="5"/>
      <c r="G18" s="5">
        <f>+G8+G10</f>
        <v>1835347902.04</v>
      </c>
      <c r="H18" s="5">
        <v>2858017297.3200002</v>
      </c>
      <c r="I18" s="5">
        <v>-14713223416.719999</v>
      </c>
    </row>
    <row r="19" spans="1:9" ht="15" x14ac:dyDescent="0.25">
      <c r="A19" s="4">
        <f t="shared" si="0"/>
        <v>12</v>
      </c>
      <c r="B19" s="46" t="s">
        <v>80</v>
      </c>
      <c r="C19" s="5"/>
      <c r="D19" s="5"/>
      <c r="E19" s="5"/>
      <c r="F19" s="5"/>
      <c r="G19" s="5"/>
      <c r="H19" s="5"/>
      <c r="I19" s="5"/>
    </row>
    <row r="20" spans="1:9" ht="14.25" x14ac:dyDescent="0.2">
      <c r="A20" s="4">
        <f t="shared" si="0"/>
        <v>13</v>
      </c>
      <c r="B20" s="52" t="s">
        <v>81</v>
      </c>
      <c r="C20" s="5">
        <f>+C18</f>
        <v>15735892812</v>
      </c>
      <c r="D20" s="5"/>
      <c r="E20" s="5"/>
      <c r="F20" s="5"/>
      <c r="G20" s="5">
        <f>+G18</f>
        <v>1835347902.04</v>
      </c>
      <c r="H20" s="5">
        <f>+H18</f>
        <v>2858017297.3200002</v>
      </c>
      <c r="I20" s="5">
        <v>-14713223416.719999</v>
      </c>
    </row>
    <row r="21" spans="1:9" ht="15" x14ac:dyDescent="0.25">
      <c r="A21" s="4">
        <f t="shared" si="0"/>
        <v>14</v>
      </c>
      <c r="B21" s="46" t="s">
        <v>82</v>
      </c>
      <c r="C21" s="5"/>
      <c r="D21" s="5"/>
      <c r="E21" s="5"/>
      <c r="F21" s="5"/>
      <c r="G21" s="5"/>
      <c r="H21" s="5"/>
      <c r="I21" s="5">
        <f t="shared" ref="I19:I24" si="3">+C21+H21</f>
        <v>0</v>
      </c>
    </row>
    <row r="22" spans="1:9" ht="15" x14ac:dyDescent="0.25">
      <c r="A22" s="4">
        <f t="shared" si="0"/>
        <v>15</v>
      </c>
      <c r="B22" s="46" t="s">
        <v>83</v>
      </c>
      <c r="C22" s="5"/>
      <c r="D22" s="5"/>
      <c r="E22" s="5"/>
      <c r="F22" s="5"/>
      <c r="G22" s="5"/>
      <c r="H22" s="5"/>
      <c r="I22" s="5">
        <f t="shared" si="3"/>
        <v>0</v>
      </c>
    </row>
    <row r="23" spans="1:9" ht="15" x14ac:dyDescent="0.2">
      <c r="A23" s="4">
        <f t="shared" si="0"/>
        <v>16</v>
      </c>
      <c r="B23" s="53" t="s">
        <v>78</v>
      </c>
      <c r="C23" s="5"/>
      <c r="D23" s="5"/>
      <c r="E23" s="5"/>
      <c r="F23" s="5"/>
      <c r="G23" s="5"/>
      <c r="H23" s="5"/>
      <c r="I23" s="5">
        <f t="shared" si="3"/>
        <v>0</v>
      </c>
    </row>
    <row r="24" spans="1:9" ht="15" x14ac:dyDescent="0.25">
      <c r="A24" s="4">
        <f t="shared" si="0"/>
        <v>17</v>
      </c>
      <c r="B24" s="46" t="s">
        <v>88</v>
      </c>
      <c r="C24" s="5"/>
      <c r="D24" s="5"/>
      <c r="E24" s="5"/>
      <c r="F24" s="5"/>
      <c r="G24" s="5"/>
      <c r="H24" s="5"/>
      <c r="I24" s="5">
        <f t="shared" si="3"/>
        <v>0</v>
      </c>
    </row>
    <row r="25" spans="1:9" ht="15" x14ac:dyDescent="0.25">
      <c r="A25" s="4">
        <f t="shared" si="0"/>
        <v>18</v>
      </c>
      <c r="B25" s="46" t="s">
        <v>85</v>
      </c>
      <c r="C25" s="5"/>
      <c r="D25" s="5"/>
      <c r="E25" s="5"/>
      <c r="F25" s="5"/>
      <c r="G25" s="5"/>
      <c r="H25" s="5">
        <v>132174517.62</v>
      </c>
      <c r="I25" s="5">
        <f>+H25</f>
        <v>132174517.62</v>
      </c>
    </row>
    <row r="26" spans="1:9" ht="15" x14ac:dyDescent="0.25">
      <c r="A26" s="15">
        <f t="shared" si="0"/>
        <v>19</v>
      </c>
      <c r="B26" s="46" t="s">
        <v>86</v>
      </c>
      <c r="C26" s="25"/>
      <c r="D26" s="25"/>
      <c r="E26" s="25"/>
      <c r="F26" s="25"/>
      <c r="G26" s="25"/>
      <c r="H26" s="25"/>
      <c r="I26" s="5"/>
    </row>
    <row r="27" spans="1:9" ht="15" x14ac:dyDescent="0.25">
      <c r="A27" s="4">
        <f t="shared" si="0"/>
        <v>20</v>
      </c>
      <c r="B27" s="46" t="s">
        <v>87</v>
      </c>
      <c r="C27" s="5"/>
      <c r="D27" s="5"/>
      <c r="E27" s="5"/>
      <c r="F27" s="5"/>
      <c r="G27" s="5"/>
      <c r="H27" s="5"/>
      <c r="I27" s="5"/>
    </row>
    <row r="28" spans="1:9" s="3" customFormat="1" ht="14.25" x14ac:dyDescent="0.2">
      <c r="A28" s="6">
        <f t="shared" si="0"/>
        <v>21</v>
      </c>
      <c r="B28" s="54" t="s">
        <v>270</v>
      </c>
      <c r="C28" s="5">
        <f>+C10</f>
        <v>7867946406</v>
      </c>
      <c r="D28" s="5"/>
      <c r="E28" s="5"/>
      <c r="F28" s="5"/>
      <c r="G28" s="5">
        <f>+G10</f>
        <v>917673951.01999998</v>
      </c>
      <c r="H28" s="5">
        <v>1296834131.04</v>
      </c>
      <c r="I28" s="5">
        <v>7488786225.9799995</v>
      </c>
    </row>
    <row r="29" spans="1:9" s="3" customFormat="1" ht="14.25" x14ac:dyDescent="0.2">
      <c r="A29" s="16"/>
      <c r="B29" s="17"/>
      <c r="G29" s="57"/>
      <c r="I29" s="37"/>
    </row>
    <row r="30" spans="1:9" ht="15" customHeight="1" x14ac:dyDescent="0.2">
      <c r="A30" s="109"/>
      <c r="B30" s="109"/>
      <c r="C30" s="109"/>
      <c r="D30" s="109"/>
      <c r="E30" s="109"/>
      <c r="F30" s="109"/>
      <c r="G30" s="109"/>
      <c r="H30" s="109"/>
      <c r="I30" s="109"/>
    </row>
    <row r="31" spans="1:9" ht="15" customHeight="1" x14ac:dyDescent="0.2">
      <c r="A31" s="44"/>
      <c r="B31" s="44"/>
      <c r="C31" s="44"/>
      <c r="D31" s="44"/>
      <c r="E31" s="44"/>
      <c r="F31" s="44"/>
      <c r="G31" s="60"/>
      <c r="H31" s="44"/>
      <c r="I31" s="44"/>
    </row>
    <row r="32" spans="1:9" ht="14.25" x14ac:dyDescent="0.2">
      <c r="A32" s="109"/>
      <c r="B32" s="109"/>
      <c r="C32" s="109"/>
      <c r="D32" s="109"/>
      <c r="E32" s="109"/>
      <c r="F32" s="109"/>
      <c r="G32" s="109"/>
      <c r="H32" s="109"/>
      <c r="I32" s="109"/>
    </row>
    <row r="33" spans="8:8" x14ac:dyDescent="0.2">
      <c r="H33" s="24"/>
    </row>
  </sheetData>
  <mergeCells count="8">
    <mergeCell ref="A32:I32"/>
    <mergeCell ref="H1:I1"/>
    <mergeCell ref="H2:I2"/>
    <mergeCell ref="A30:I30"/>
    <mergeCell ref="A5:B5"/>
    <mergeCell ref="A4:B4"/>
    <mergeCell ref="A3:I3"/>
    <mergeCell ref="H4:I4"/>
  </mergeCells>
  <phoneticPr fontId="7" type="noConversion"/>
  <printOptions horizontalCentered="1" verticalCentered="1"/>
  <pageMargins left="0" right="0" top="0" bottom="0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E27" sqref="E27"/>
    </sheetView>
  </sheetViews>
  <sheetFormatPr defaultColWidth="9.140625" defaultRowHeight="12.75" x14ac:dyDescent="0.2"/>
  <cols>
    <col min="1" max="1" width="6.28515625" customWidth="1"/>
    <col min="2" max="2" width="3.85546875" customWidth="1"/>
    <col min="3" max="3" width="50.140625" bestFit="1" customWidth="1"/>
    <col min="4" max="4" width="15.7109375" style="39" customWidth="1"/>
    <col min="5" max="6" width="18.140625" customWidth="1"/>
    <col min="7" max="7" width="13.5703125" bestFit="1" customWidth="1"/>
  </cols>
  <sheetData>
    <row r="1" spans="1:7" x14ac:dyDescent="0.2">
      <c r="A1" s="8"/>
      <c r="B1" s="8"/>
      <c r="C1" s="8"/>
      <c r="D1" s="102"/>
      <c r="E1" s="102"/>
    </row>
    <row r="2" spans="1:7" x14ac:dyDescent="0.2">
      <c r="A2" s="8"/>
      <c r="B2" s="8"/>
      <c r="C2" s="8"/>
      <c r="D2" s="102"/>
      <c r="E2" s="102"/>
    </row>
    <row r="3" spans="1:7" ht="15.75" x14ac:dyDescent="0.25">
      <c r="A3" s="108" t="s">
        <v>89</v>
      </c>
      <c r="B3" s="108"/>
      <c r="C3" s="108"/>
      <c r="D3" s="108"/>
      <c r="E3" s="108"/>
    </row>
    <row r="4" spans="1:7" ht="15.75" x14ac:dyDescent="0.25">
      <c r="A4" s="48"/>
      <c r="B4" s="48"/>
      <c r="C4" s="48"/>
      <c r="D4" s="48"/>
      <c r="E4" s="9"/>
    </row>
    <row r="5" spans="1:7" ht="15" x14ac:dyDescent="0.25">
      <c r="A5" s="117"/>
      <c r="B5" s="117"/>
      <c r="C5" s="117"/>
      <c r="D5" s="118">
        <v>44561</v>
      </c>
      <c r="E5" s="118"/>
    </row>
    <row r="6" spans="1:7" ht="14.25" x14ac:dyDescent="0.2">
      <c r="A6" s="18"/>
      <c r="B6" s="8"/>
      <c r="C6" s="8"/>
      <c r="D6" s="8"/>
      <c r="E6" s="9"/>
    </row>
    <row r="7" spans="1:7" ht="15" x14ac:dyDescent="0.25">
      <c r="A7" s="18"/>
      <c r="B7" s="26"/>
      <c r="C7" s="26"/>
      <c r="D7" s="49"/>
      <c r="E7" s="49" t="s">
        <v>60</v>
      </c>
    </row>
    <row r="8" spans="1:7" ht="15" customHeight="1" x14ac:dyDescent="0.2">
      <c r="A8" s="116" t="s">
        <v>15</v>
      </c>
      <c r="B8" s="115" t="s">
        <v>16</v>
      </c>
      <c r="C8" s="115"/>
      <c r="D8" s="106" t="s">
        <v>61</v>
      </c>
      <c r="E8" s="104" t="s">
        <v>62</v>
      </c>
    </row>
    <row r="9" spans="1:7" ht="15" customHeight="1" x14ac:dyDescent="0.2">
      <c r="A9" s="116"/>
      <c r="B9" s="115"/>
      <c r="C9" s="115"/>
      <c r="D9" s="107"/>
      <c r="E9" s="105"/>
    </row>
    <row r="10" spans="1:7" ht="14.25" x14ac:dyDescent="0.2">
      <c r="A10" s="19">
        <v>1</v>
      </c>
      <c r="B10" s="98" t="s">
        <v>90</v>
      </c>
      <c r="C10" s="99"/>
      <c r="D10" s="11"/>
      <c r="E10" s="163"/>
    </row>
    <row r="11" spans="1:7" ht="15" x14ac:dyDescent="0.25">
      <c r="A11" s="21">
        <v>1.1000000000000001</v>
      </c>
      <c r="B11" s="113" t="s">
        <v>91</v>
      </c>
      <c r="C11" s="114"/>
      <c r="D11" s="161"/>
      <c r="E11" s="169">
        <f>+SUM(E12:E15)</f>
        <v>9284072075.0599995</v>
      </c>
    </row>
    <row r="12" spans="1:7" ht="15" x14ac:dyDescent="0.25">
      <c r="A12" s="13" t="s">
        <v>1</v>
      </c>
      <c r="B12" s="11"/>
      <c r="C12" s="46" t="s">
        <v>92</v>
      </c>
      <c r="D12" s="162"/>
      <c r="E12" s="165">
        <v>8800478818.0599995</v>
      </c>
    </row>
    <row r="13" spans="1:7" ht="15" x14ac:dyDescent="0.25">
      <c r="A13" s="13" t="s">
        <v>2</v>
      </c>
      <c r="B13" s="11"/>
      <c r="C13" s="46" t="s">
        <v>93</v>
      </c>
      <c r="D13" s="162"/>
      <c r="E13" s="165"/>
    </row>
    <row r="14" spans="1:7" ht="15" x14ac:dyDescent="0.25">
      <c r="A14" s="13" t="s">
        <v>3</v>
      </c>
      <c r="B14" s="11"/>
      <c r="C14" s="46" t="s">
        <v>271</v>
      </c>
      <c r="D14" s="162"/>
      <c r="E14" s="165">
        <v>10000000</v>
      </c>
    </row>
    <row r="15" spans="1:7" ht="15" x14ac:dyDescent="0.25">
      <c r="A15" s="13" t="s">
        <v>4</v>
      </c>
      <c r="B15" s="11"/>
      <c r="C15" s="46" t="s">
        <v>272</v>
      </c>
      <c r="D15" s="40"/>
      <c r="E15" s="166">
        <v>473593257</v>
      </c>
    </row>
    <row r="16" spans="1:7" ht="15" x14ac:dyDescent="0.25">
      <c r="A16" s="21">
        <v>1.2000000000000002</v>
      </c>
      <c r="B16" s="113" t="s">
        <v>94</v>
      </c>
      <c r="C16" s="114"/>
      <c r="D16" s="161"/>
      <c r="E16" s="169">
        <f>+SUM(E17:E26)</f>
        <v>-8366955223.1699991</v>
      </c>
      <c r="F16" s="31"/>
      <c r="G16" s="31"/>
    </row>
    <row r="17" spans="1:6" ht="15" x14ac:dyDescent="0.25">
      <c r="A17" s="13" t="s">
        <v>5</v>
      </c>
      <c r="B17" s="11"/>
      <c r="C17" s="46" t="s">
        <v>95</v>
      </c>
      <c r="D17" s="13"/>
      <c r="E17" s="164">
        <v>-748904347.07000005</v>
      </c>
    </row>
    <row r="18" spans="1:6" ht="15" x14ac:dyDescent="0.25">
      <c r="A18" s="13" t="s">
        <v>6</v>
      </c>
      <c r="B18" s="11"/>
      <c r="C18" s="46" t="s">
        <v>96</v>
      </c>
      <c r="D18" s="13"/>
      <c r="E18" s="30">
        <v>-163627488</v>
      </c>
    </row>
    <row r="19" spans="1:6" ht="15" x14ac:dyDescent="0.25">
      <c r="A19" s="13" t="s">
        <v>7</v>
      </c>
      <c r="B19" s="11"/>
      <c r="C19" s="46" t="s">
        <v>97</v>
      </c>
      <c r="D19" s="13"/>
      <c r="E19" s="30">
        <v>-4887460537.7700005</v>
      </c>
    </row>
    <row r="20" spans="1:6" ht="15" x14ac:dyDescent="0.25">
      <c r="A20" s="13" t="s">
        <v>8</v>
      </c>
      <c r="B20" s="11"/>
      <c r="C20" s="46" t="s">
        <v>98</v>
      </c>
      <c r="D20" s="13"/>
      <c r="E20" s="30">
        <v>-248581.82</v>
      </c>
    </row>
    <row r="21" spans="1:6" ht="15" x14ac:dyDescent="0.25">
      <c r="A21" s="13" t="s">
        <v>9</v>
      </c>
      <c r="B21" s="11"/>
      <c r="C21" s="55" t="s">
        <v>99</v>
      </c>
      <c r="D21" s="13"/>
      <c r="E21" s="36">
        <v>-4521172.1900000004</v>
      </c>
    </row>
    <row r="22" spans="1:6" ht="15" x14ac:dyDescent="0.25">
      <c r="A22" s="13" t="s">
        <v>10</v>
      </c>
      <c r="B22" s="11"/>
      <c r="C22" s="55" t="s">
        <v>100</v>
      </c>
      <c r="D22" s="13"/>
      <c r="E22" s="30"/>
    </row>
    <row r="23" spans="1:6" ht="15" x14ac:dyDescent="0.25">
      <c r="A23" s="13" t="s">
        <v>11</v>
      </c>
      <c r="B23" s="11"/>
      <c r="C23" s="46" t="s">
        <v>101</v>
      </c>
      <c r="D23" s="13"/>
      <c r="E23" s="30">
        <v>-5939359.5800000001</v>
      </c>
    </row>
    <row r="24" spans="1:6" ht="15" x14ac:dyDescent="0.25">
      <c r="A24" s="13" t="s">
        <v>12</v>
      </c>
      <c r="B24" s="11"/>
      <c r="C24" s="46" t="s">
        <v>102</v>
      </c>
      <c r="D24" s="13"/>
      <c r="E24" s="30">
        <v>-185573672.72999999</v>
      </c>
    </row>
    <row r="25" spans="1:6" ht="15" x14ac:dyDescent="0.25">
      <c r="A25" s="13" t="s">
        <v>13</v>
      </c>
      <c r="B25" s="11"/>
      <c r="C25" s="46" t="s">
        <v>103</v>
      </c>
      <c r="D25" s="13"/>
      <c r="E25" s="30">
        <v>-6180678</v>
      </c>
    </row>
    <row r="26" spans="1:6" ht="15" x14ac:dyDescent="0.25">
      <c r="A26" s="13" t="s">
        <v>14</v>
      </c>
      <c r="B26" s="11"/>
      <c r="C26" s="46" t="s">
        <v>273</v>
      </c>
      <c r="D26" s="11"/>
      <c r="E26" s="30">
        <v>-2364499386.0100002</v>
      </c>
    </row>
    <row r="27" spans="1:6" ht="14.25" customHeight="1" x14ac:dyDescent="0.2">
      <c r="A27" s="22">
        <v>1.2</v>
      </c>
      <c r="B27" s="98" t="s">
        <v>104</v>
      </c>
      <c r="C27" s="99"/>
      <c r="D27" s="30">
        <f>+D12-D16</f>
        <v>0</v>
      </c>
      <c r="E27" s="168">
        <f>+E11+E16</f>
        <v>917116851.89000034</v>
      </c>
      <c r="F27" s="167"/>
    </row>
    <row r="28" spans="1:6" ht="14.25" x14ac:dyDescent="0.2">
      <c r="A28" s="19">
        <v>2</v>
      </c>
      <c r="B28" s="20"/>
      <c r="C28" s="47" t="s">
        <v>105</v>
      </c>
      <c r="D28" s="11"/>
      <c r="E28" s="27">
        <f>+E32</f>
        <v>20896.47</v>
      </c>
    </row>
    <row r="29" spans="1:6" ht="15" x14ac:dyDescent="0.25">
      <c r="A29" s="21">
        <v>2.1</v>
      </c>
      <c r="B29" s="20"/>
      <c r="C29" s="46" t="s">
        <v>106</v>
      </c>
      <c r="D29" s="13"/>
      <c r="E29" s="27"/>
    </row>
    <row r="30" spans="1:6" ht="15" x14ac:dyDescent="0.25">
      <c r="A30" s="21">
        <v>2.2000000000000002</v>
      </c>
      <c r="B30" s="11"/>
      <c r="C30" s="46" t="s">
        <v>107</v>
      </c>
      <c r="D30" s="13"/>
      <c r="E30" s="27"/>
    </row>
    <row r="31" spans="1:6" ht="15" x14ac:dyDescent="0.25">
      <c r="A31" s="21">
        <v>2.3000000000000003</v>
      </c>
      <c r="B31" s="11"/>
      <c r="C31" s="46" t="s">
        <v>108</v>
      </c>
      <c r="D31" s="13"/>
      <c r="E31" s="27"/>
    </row>
    <row r="32" spans="1:6" ht="15" x14ac:dyDescent="0.25">
      <c r="A32" s="21">
        <v>2.4000000000000004</v>
      </c>
      <c r="B32" s="11"/>
      <c r="C32" s="46" t="s">
        <v>109</v>
      </c>
      <c r="D32" s="13"/>
      <c r="E32" s="27">
        <v>20896.47</v>
      </c>
    </row>
    <row r="33" spans="1:7" ht="15" x14ac:dyDescent="0.25">
      <c r="A33" s="21">
        <v>2.5</v>
      </c>
      <c r="B33" s="11"/>
      <c r="C33" s="46" t="s">
        <v>110</v>
      </c>
      <c r="D33" s="13"/>
      <c r="E33" s="27"/>
    </row>
    <row r="34" spans="1:7" ht="14.25" customHeight="1" x14ac:dyDescent="0.2">
      <c r="A34" s="22">
        <v>2.2000000000000002</v>
      </c>
      <c r="B34" s="98" t="s">
        <v>111</v>
      </c>
      <c r="C34" s="99"/>
      <c r="D34" s="27">
        <f>SUM(D29:D33)</f>
        <v>0</v>
      </c>
      <c r="E34" s="32">
        <f>SUM(E29:E33)</f>
        <v>20896.47</v>
      </c>
    </row>
    <row r="35" spans="1:7" ht="14.25" customHeight="1" x14ac:dyDescent="0.2">
      <c r="A35" s="19">
        <v>3</v>
      </c>
      <c r="B35" s="98" t="s">
        <v>112</v>
      </c>
      <c r="C35" s="99"/>
      <c r="D35" s="11"/>
      <c r="E35" s="32">
        <f>+E37+E46</f>
        <v>-1018004362</v>
      </c>
    </row>
    <row r="36" spans="1:7" ht="15" x14ac:dyDescent="0.25">
      <c r="A36" s="21">
        <v>3.1</v>
      </c>
      <c r="B36" s="11"/>
      <c r="C36" s="46" t="s">
        <v>113</v>
      </c>
      <c r="D36" s="13"/>
      <c r="E36" s="23"/>
    </row>
    <row r="37" spans="1:7" ht="15" x14ac:dyDescent="0.25">
      <c r="A37" s="21">
        <v>3.2</v>
      </c>
      <c r="B37" s="11"/>
      <c r="C37" s="46" t="s">
        <v>114</v>
      </c>
      <c r="D37" s="13"/>
      <c r="E37" s="11">
        <v>-1018563198.39</v>
      </c>
    </row>
    <row r="38" spans="1:7" ht="15" x14ac:dyDescent="0.25">
      <c r="A38" s="21">
        <v>3.3000000000000003</v>
      </c>
      <c r="B38" s="11"/>
      <c r="C38" s="46" t="s">
        <v>115</v>
      </c>
      <c r="D38" s="13"/>
      <c r="E38" s="27"/>
    </row>
    <row r="39" spans="1:7" ht="15" x14ac:dyDescent="0.25">
      <c r="A39" s="21">
        <v>3.4000000000000004</v>
      </c>
      <c r="B39" s="11"/>
      <c r="C39" s="46" t="s">
        <v>116</v>
      </c>
      <c r="D39" s="13"/>
      <c r="E39" s="27"/>
    </row>
    <row r="40" spans="1:7" ht="15" x14ac:dyDescent="0.25">
      <c r="A40" s="21">
        <v>3.5</v>
      </c>
      <c r="B40" s="11"/>
      <c r="C40" s="46" t="s">
        <v>117</v>
      </c>
      <c r="D40" s="13"/>
      <c r="E40" s="27"/>
    </row>
    <row r="41" spans="1:7" ht="15" x14ac:dyDescent="0.25">
      <c r="A41" s="21">
        <v>3.6</v>
      </c>
      <c r="B41" s="11"/>
      <c r="C41" s="46" t="s">
        <v>118</v>
      </c>
      <c r="D41" s="41"/>
      <c r="E41" s="27"/>
    </row>
    <row r="42" spans="1:7" ht="15" x14ac:dyDescent="0.25">
      <c r="A42" s="21">
        <v>3.7</v>
      </c>
      <c r="B42" s="11"/>
      <c r="C42" s="46" t="s">
        <v>119</v>
      </c>
      <c r="D42" s="41"/>
      <c r="E42" s="27"/>
    </row>
    <row r="43" spans="1:7" ht="15" x14ac:dyDescent="0.25">
      <c r="A43" s="21">
        <v>3.8000000000000003</v>
      </c>
      <c r="B43" s="11"/>
      <c r="C43" s="46" t="s">
        <v>120</v>
      </c>
      <c r="D43" s="41"/>
      <c r="E43" s="27"/>
    </row>
    <row r="44" spans="1:7" ht="15" x14ac:dyDescent="0.25">
      <c r="A44" s="21">
        <v>3.9000000000000004</v>
      </c>
      <c r="B44" s="11"/>
      <c r="C44" s="46" t="s">
        <v>121</v>
      </c>
      <c r="D44" s="41"/>
      <c r="E44" s="27"/>
    </row>
    <row r="45" spans="1:7" ht="15" x14ac:dyDescent="0.25">
      <c r="A45" s="22">
        <v>3.1</v>
      </c>
      <c r="B45" s="11"/>
      <c r="C45" s="46" t="s">
        <v>122</v>
      </c>
      <c r="D45" s="41"/>
      <c r="E45" s="27"/>
    </row>
    <row r="46" spans="1:7" ht="15" x14ac:dyDescent="0.2">
      <c r="A46" s="22">
        <v>3.11</v>
      </c>
      <c r="B46" s="11"/>
      <c r="C46" s="56" t="s">
        <v>123</v>
      </c>
      <c r="D46" s="41"/>
      <c r="E46" s="27">
        <f>730337.74-171501.35</f>
        <v>558836.39</v>
      </c>
    </row>
    <row r="47" spans="1:7" ht="14.25" x14ac:dyDescent="0.2">
      <c r="A47" s="22">
        <v>3.2</v>
      </c>
      <c r="B47" s="11"/>
      <c r="C47" s="47" t="s">
        <v>124</v>
      </c>
      <c r="D47" s="20"/>
      <c r="E47" s="32">
        <f>+SUM(E36:E46)</f>
        <v>-1018004362</v>
      </c>
    </row>
    <row r="48" spans="1:7" ht="14.25" customHeight="1" x14ac:dyDescent="0.2">
      <c r="A48" s="19">
        <v>4</v>
      </c>
      <c r="B48" s="100" t="s">
        <v>125</v>
      </c>
      <c r="C48" s="101"/>
      <c r="D48" s="32">
        <f>+D27+D34+D47</f>
        <v>0</v>
      </c>
      <c r="E48" s="32">
        <f>+E27+E34+E47</f>
        <v>-100866613.63999963</v>
      </c>
      <c r="F48" s="29"/>
      <c r="G48" s="28"/>
    </row>
    <row r="49" spans="1:6" ht="14.25" x14ac:dyDescent="0.2">
      <c r="A49" s="21">
        <v>5.1000000000000005</v>
      </c>
      <c r="B49" s="11"/>
      <c r="C49" s="47" t="s">
        <v>126</v>
      </c>
      <c r="D49" s="20"/>
      <c r="E49" s="27">
        <v>256718983.08000001</v>
      </c>
      <c r="F49" s="28"/>
    </row>
    <row r="50" spans="1:6" ht="14.25" x14ac:dyDescent="0.2">
      <c r="A50" s="21">
        <v>5.2</v>
      </c>
      <c r="B50" s="11"/>
      <c r="C50" s="47" t="s">
        <v>127</v>
      </c>
      <c r="D50" s="20"/>
      <c r="E50" s="27">
        <v>155852369.44</v>
      </c>
      <c r="F50" s="29"/>
    </row>
    <row r="51" spans="1:6" x14ac:dyDescent="0.2">
      <c r="A51" s="10"/>
      <c r="B51" s="12"/>
      <c r="C51" s="10"/>
      <c r="D51" s="10"/>
      <c r="E51" s="10"/>
      <c r="F51" s="28"/>
    </row>
    <row r="52" spans="1:6" ht="14.25" x14ac:dyDescent="0.2">
      <c r="A52" s="45"/>
      <c r="B52" s="109"/>
      <c r="C52" s="109"/>
      <c r="D52" s="109"/>
      <c r="E52" s="109"/>
    </row>
    <row r="53" spans="1:6" ht="14.25" x14ac:dyDescent="0.2">
      <c r="A53" s="45"/>
      <c r="B53" s="45"/>
      <c r="C53" s="34"/>
      <c r="D53" s="45"/>
      <c r="E53" s="45"/>
    </row>
    <row r="54" spans="1:6" ht="14.25" x14ac:dyDescent="0.2">
      <c r="A54" s="45"/>
      <c r="B54" s="109"/>
      <c r="C54" s="109"/>
      <c r="D54" s="109"/>
      <c r="E54" s="109"/>
    </row>
  </sheetData>
  <mergeCells count="18">
    <mergeCell ref="D1:E1"/>
    <mergeCell ref="D2:E2"/>
    <mergeCell ref="A3:E3"/>
    <mergeCell ref="B8:C9"/>
    <mergeCell ref="E8:E9"/>
    <mergeCell ref="A8:A9"/>
    <mergeCell ref="A5:C5"/>
    <mergeCell ref="D8:D9"/>
    <mergeCell ref="D5:E5"/>
    <mergeCell ref="B35:C35"/>
    <mergeCell ref="B48:C48"/>
    <mergeCell ref="B52:E52"/>
    <mergeCell ref="B54:E54"/>
    <mergeCell ref="B10:C10"/>
    <mergeCell ref="B11:C11"/>
    <mergeCell ref="B16:C16"/>
    <mergeCell ref="B27:C27"/>
    <mergeCell ref="B34:C34"/>
  </mergeCells>
  <phoneticPr fontId="0" type="noConversion"/>
  <printOptions horizontalCentered="1"/>
  <pageMargins left="0.5" right="0.2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balance</vt:lpstr>
      <vt:lpstr>OUDT</vt:lpstr>
      <vt:lpstr>UUT</vt:lpstr>
      <vt:lpstr>MGT</vt:lpstr>
    </vt:vector>
  </TitlesOfParts>
  <Company>Rich-Mogol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Yanjindulam</dc:creator>
  <cp:lastModifiedBy>FinServer</cp:lastModifiedBy>
  <cp:lastPrinted>2010-02-11T23:50:23Z</cp:lastPrinted>
  <dcterms:created xsi:type="dcterms:W3CDTF">2001-10-18T18:43:08Z</dcterms:created>
  <dcterms:modified xsi:type="dcterms:W3CDTF">2022-02-21T09:22:17Z</dcterms:modified>
</cp:coreProperties>
</file>